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https://obbrezice-my.sharepoint.com/personal/vilma_zupancic_brezice_si/Documents/SLUZBA/JAVNA NAROČILA/POSTOPKI/NMV/OIOPJN/Obnova DKB/RD/"/>
    </mc:Choice>
  </mc:AlternateContent>
  <xr:revisionPtr revIDLastSave="544" documentId="8_{5D49A505-DD00-4577-86E7-78C9977E161A}" xr6:coauthVersionLast="47" xr6:coauthVersionMax="47" xr10:uidLastSave="{88E2A51A-A156-46DB-9D46-BE0FA0CBB406}"/>
  <bookViews>
    <workbookView xWindow="-120" yWindow="-120" windowWidth="29040" windowHeight="15720" tabRatio="970" firstSheet="8" activeTab="15" xr2:uid="{00000000-000D-0000-FFFF-FFFF00000000}"/>
  </bookViews>
  <sheets>
    <sheet name="rekapitulacija SKUPAJ" sheetId="4" r:id="rId1"/>
    <sheet name="rekapitulacija (A - prizidava)" sheetId="10" r:id="rId2"/>
    <sheet name="rekapitulacija GOI (A)" sheetId="11" r:id="rId3"/>
    <sheet name="gradbena dela A" sheetId="12" r:id="rId4"/>
    <sheet name="obrtniška dela A" sheetId="13" r:id="rId5"/>
    <sheet name="elektrika (A - prizidava)" sheetId="27" r:id="rId6"/>
    <sheet name="strojne inšt. (A - prizidava)" sheetId="32" r:id="rId7"/>
    <sheet name="rekapitulacija (B - dvorana)" sheetId="9" r:id="rId8"/>
    <sheet name="rekapitulacija GOI (B)" sheetId="14" r:id="rId9"/>
    <sheet name="preddela B" sheetId="15" r:id="rId10"/>
    <sheet name="tesarska dela B" sheetId="16" r:id="rId11"/>
    <sheet name="ključavničarska dela B" sheetId="17" r:id="rId12"/>
    <sheet name="mizarska dela B" sheetId="18" r:id="rId13"/>
    <sheet name="suhomontažna dela B" sheetId="19" r:id="rId14"/>
    <sheet name="pleskarska dela B" sheetId="20" r:id="rId15"/>
    <sheet name="tlakarska dela B" sheetId="21" r:id="rId16"/>
    <sheet name="zaključna dela B" sheetId="23" r:id="rId17"/>
    <sheet name="oprema B" sheetId="24" r:id="rId18"/>
    <sheet name="parkirišče B" sheetId="25" r:id="rId19"/>
    <sheet name="elektrika B (dvorana)" sheetId="29" r:id="rId20"/>
  </sheets>
  <definedNames>
    <definedName name="__xlnm.Print_Area_1" localSheetId="6">#REF!</definedName>
    <definedName name="__xlnm.Print_Area_1">#REF!</definedName>
    <definedName name="__xlnm.Print_Area_2" localSheetId="6">#REF!</definedName>
    <definedName name="__xlnm.Print_Area_2">#REF!</definedName>
    <definedName name="__xlnm.Print_Area_3" localSheetId="6">#REF!</definedName>
    <definedName name="__xlnm.Print_Area_3">#REF!</definedName>
    <definedName name="Excel_BuiltIn_Print_Area_1" localSheetId="6">#REF!</definedName>
    <definedName name="Excel_BuiltIn_Print_Area_1">#REF!</definedName>
    <definedName name="Excel_BuiltIn_Print_Area_5" localSheetId="6">#REF!</definedName>
    <definedName name="Excel_BuiltIn_Print_Area_5">#REF!</definedName>
    <definedName name="Excel_BuiltIn_Print_Area_6" localSheetId="6">#REF!</definedName>
    <definedName name="Excel_BuiltIn_Print_Area_6">#REF!</definedName>
    <definedName name="_xlnm.Print_Area" localSheetId="19">'elektrika B (dvorana)'!$A:$F</definedName>
    <definedName name="_xlnm.Print_Area" localSheetId="3">'gradbena dela A'!$A$1:$H$521</definedName>
    <definedName name="_xlnm.Print_Area" localSheetId="11">'ključavničarska dela B'!$A$1:$F$23</definedName>
    <definedName name="_xlnm.Print_Area" localSheetId="12">'mizarska dela B'!$A$1:$F$7</definedName>
    <definedName name="_xlnm.Print_Area" localSheetId="4">'obrtniška dela A'!$A$1:$H$486</definedName>
    <definedName name="_xlnm.Print_Area" localSheetId="17">'oprema B'!$A$1:$F$33</definedName>
    <definedName name="_xlnm.Print_Area" localSheetId="18">'parkirišče B'!$A$1:$F$16</definedName>
    <definedName name="_xlnm.Print_Area" localSheetId="14">'pleskarska dela B'!$A$1:$F$32</definedName>
    <definedName name="_xlnm.Print_Area" localSheetId="9">'preddela B'!$A$1:$F$31</definedName>
    <definedName name="_xlnm.Print_Area" localSheetId="1">'rekapitulacija (A - prizidava)'!$A$1:$H$33</definedName>
    <definedName name="_xlnm.Print_Area" localSheetId="7">'rekapitulacija (B - dvorana)'!$A$1:$H$40</definedName>
    <definedName name="_xlnm.Print_Area" localSheetId="2">'rekapitulacija GOI (A)'!$A$1:$H$101</definedName>
    <definedName name="_xlnm.Print_Area" localSheetId="8">'rekapitulacija GOI (B)'!$A$1:$H$80</definedName>
    <definedName name="_xlnm.Print_Area" localSheetId="0">'rekapitulacija SKUPAJ'!$A$1:$H$47</definedName>
    <definedName name="_xlnm.Print_Area" localSheetId="6">'strojne inšt. (A - prizidava)'!$A$1:$E$278</definedName>
    <definedName name="_xlnm.Print_Area" localSheetId="13">'suhomontažna dela B'!$A$1:$F$37</definedName>
    <definedName name="_xlnm.Print_Area" localSheetId="10">'tesarska dela B'!$A$1:$F$9</definedName>
    <definedName name="_xlnm.Print_Area" localSheetId="15">'tlakarska dela B'!$A$1:$F$19</definedName>
    <definedName name="_xlnm.Print_Area" localSheetId="16">'zaključna dela B'!$A$1:$F$4</definedName>
    <definedName name="_xlnm.Print_Titles" localSheetId="6">'strojne inšt. (A - prizidava)'!$44:$44</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45" i="32" l="1"/>
  <c r="E237" i="32"/>
  <c r="E236" i="32"/>
  <c r="E232" i="32"/>
  <c r="E228" i="32"/>
  <c r="E224" i="32"/>
  <c r="E220" i="32"/>
  <c r="E212" i="32"/>
  <c r="E208" i="32"/>
  <c r="E204" i="32"/>
  <c r="E200" i="32"/>
  <c r="E196" i="32"/>
  <c r="E192" i="32"/>
  <c r="E188" i="32"/>
  <c r="E175" i="32"/>
  <c r="E171" i="32"/>
  <c r="E167" i="32"/>
  <c r="E151" i="32"/>
  <c r="E143" i="32"/>
  <c r="E142" i="32"/>
  <c r="E137" i="32"/>
  <c r="E133" i="32"/>
  <c r="E63" i="32"/>
  <c r="E62" i="32"/>
  <c r="E58" i="32"/>
  <c r="E54" i="32"/>
  <c r="E49" i="32"/>
  <c r="E50" i="32"/>
  <c r="E48" i="32"/>
  <c r="F76" i="29"/>
  <c r="F31" i="24"/>
  <c r="F6" i="15"/>
  <c r="H470" i="13" l="1"/>
  <c r="H468" i="13"/>
  <c r="H11" i="12"/>
  <c r="E147" i="32"/>
  <c r="E68" i="32"/>
  <c r="E67" i="32"/>
  <c r="E72" i="32"/>
  <c r="E76" i="32"/>
  <c r="E106" i="32"/>
  <c r="E125" i="32"/>
  <c r="E155" i="32"/>
  <c r="E159" i="32"/>
  <c r="E163" i="32"/>
  <c r="E216" i="32"/>
  <c r="E265" i="32"/>
  <c r="E267" i="32" s="1"/>
  <c r="E241" i="32"/>
  <c r="E249" i="32"/>
  <c r="E253" i="32"/>
  <c r="F30" i="29" l="1"/>
  <c r="F31" i="29"/>
  <c r="F32" i="29"/>
  <c r="F33" i="29"/>
  <c r="F35" i="29"/>
  <c r="F36" i="29"/>
  <c r="F37" i="29"/>
  <c r="F38" i="29"/>
  <c r="E13" i="32"/>
  <c r="E98" i="32"/>
  <c r="E97" i="32"/>
  <c r="E96" i="32"/>
  <c r="E90" i="32"/>
  <c r="E179" i="32" s="1"/>
  <c r="E89" i="32"/>
  <c r="E88" i="32"/>
  <c r="E80" i="32" l="1"/>
  <c r="E7" i="32" s="1"/>
  <c r="E256" i="32"/>
  <c r="E11" i="32" l="1"/>
  <c r="E9" i="32"/>
  <c r="B172" i="29"/>
  <c r="F171" i="29"/>
  <c r="F170" i="29"/>
  <c r="F169" i="29"/>
  <c r="F168" i="29"/>
  <c r="F167" i="29"/>
  <c r="B163" i="29"/>
  <c r="F162" i="29"/>
  <c r="F161" i="29"/>
  <c r="F160" i="29"/>
  <c r="F159" i="29"/>
  <c r="F158" i="29"/>
  <c r="F157" i="29"/>
  <c r="F156" i="29"/>
  <c r="F155" i="29"/>
  <c r="F154" i="29"/>
  <c r="F153" i="29"/>
  <c r="F152" i="29"/>
  <c r="F151" i="29"/>
  <c r="F150" i="29"/>
  <c r="F149" i="29"/>
  <c r="F145" i="29"/>
  <c r="F144" i="29"/>
  <c r="F143" i="29"/>
  <c r="F142" i="29"/>
  <c r="F141" i="29"/>
  <c r="F140" i="29"/>
  <c r="B137" i="29"/>
  <c r="F135" i="29"/>
  <c r="F134" i="29"/>
  <c r="F133" i="29"/>
  <c r="F132" i="29"/>
  <c r="F131" i="29"/>
  <c r="F130" i="29"/>
  <c r="F129" i="29"/>
  <c r="F128" i="29"/>
  <c r="F127" i="29"/>
  <c r="F126" i="29"/>
  <c r="F125" i="29"/>
  <c r="F124" i="29"/>
  <c r="F123" i="29"/>
  <c r="F122" i="29"/>
  <c r="F121" i="29"/>
  <c r="F120" i="29"/>
  <c r="F119" i="29"/>
  <c r="F118" i="29"/>
  <c r="F117" i="29"/>
  <c r="F116" i="29"/>
  <c r="F115" i="29"/>
  <c r="F114" i="29"/>
  <c r="F113" i="29"/>
  <c r="F112" i="29"/>
  <c r="F111" i="29"/>
  <c r="F110" i="29"/>
  <c r="F109" i="29"/>
  <c r="F108" i="29"/>
  <c r="F107" i="29"/>
  <c r="F106" i="29"/>
  <c r="F105" i="29"/>
  <c r="F104" i="29"/>
  <c r="F103" i="29"/>
  <c r="F102" i="29"/>
  <c r="F101" i="29"/>
  <c r="F100" i="29"/>
  <c r="F99" i="29"/>
  <c r="F98" i="29"/>
  <c r="F97" i="29"/>
  <c r="F96" i="29"/>
  <c r="F95" i="29"/>
  <c r="F94" i="29"/>
  <c r="F93" i="29"/>
  <c r="F92" i="29"/>
  <c r="F91" i="29"/>
  <c r="F90" i="29"/>
  <c r="F89" i="29"/>
  <c r="F88" i="29"/>
  <c r="F87" i="29"/>
  <c r="F86" i="29"/>
  <c r="F85" i="29"/>
  <c r="F84" i="29"/>
  <c r="F83" i="29"/>
  <c r="F81" i="29"/>
  <c r="B78" i="29"/>
  <c r="F75" i="29"/>
  <c r="F74" i="29"/>
  <c r="F73" i="29"/>
  <c r="F72" i="29"/>
  <c r="F71" i="29"/>
  <c r="F70" i="29"/>
  <c r="F69" i="29"/>
  <c r="F68" i="29"/>
  <c r="F67" i="29"/>
  <c r="F66" i="29"/>
  <c r="F65" i="29"/>
  <c r="F64" i="29"/>
  <c r="F63" i="29"/>
  <c r="F62" i="29"/>
  <c r="F61" i="29"/>
  <c r="F60" i="29"/>
  <c r="F59" i="29"/>
  <c r="F56" i="29"/>
  <c r="F55" i="29"/>
  <c r="F54" i="29"/>
  <c r="F53" i="29"/>
  <c r="F52" i="29"/>
  <c r="F51" i="29"/>
  <c r="F50" i="29"/>
  <c r="F49" i="29"/>
  <c r="F48" i="29"/>
  <c r="F47" i="29"/>
  <c r="F46" i="29"/>
  <c r="F45" i="29"/>
  <c r="F44" i="29"/>
  <c r="F43" i="29"/>
  <c r="F42" i="29"/>
  <c r="F41" i="29"/>
  <c r="F40" i="29"/>
  <c r="F39" i="29"/>
  <c r="F124" i="27"/>
  <c r="F125" i="27" s="1"/>
  <c r="F120" i="27"/>
  <c r="F119" i="27"/>
  <c r="F118" i="27"/>
  <c r="F117" i="27"/>
  <c r="F116" i="27"/>
  <c r="F115" i="27"/>
  <c r="F114" i="27"/>
  <c r="F113" i="27"/>
  <c r="F112" i="27"/>
  <c r="F111" i="27"/>
  <c r="F110" i="27"/>
  <c r="F109" i="27"/>
  <c r="F105" i="27"/>
  <c r="F104" i="27"/>
  <c r="F103" i="27"/>
  <c r="F102" i="27"/>
  <c r="F101" i="27"/>
  <c r="F100" i="27"/>
  <c r="F99" i="27"/>
  <c r="F98" i="27"/>
  <c r="F97" i="27"/>
  <c r="F96" i="27"/>
  <c r="F95" i="27"/>
  <c r="F94" i="27"/>
  <c r="F90" i="27"/>
  <c r="F89" i="27"/>
  <c r="F88" i="27"/>
  <c r="F87" i="27"/>
  <c r="F83" i="27"/>
  <c r="F82" i="27"/>
  <c r="F80" i="27"/>
  <c r="F78" i="27"/>
  <c r="F76" i="27"/>
  <c r="F71" i="27"/>
  <c r="F70" i="27"/>
  <c r="F69" i="27"/>
  <c r="F68" i="27"/>
  <c r="F67" i="27"/>
  <c r="F65" i="27"/>
  <c r="F64" i="27"/>
  <c r="F63" i="27"/>
  <c r="F62" i="27"/>
  <c r="F61" i="27"/>
  <c r="F54" i="27"/>
  <c r="F53" i="27"/>
  <c r="F51" i="27"/>
  <c r="F50" i="27"/>
  <c r="F49" i="27"/>
  <c r="F44" i="27"/>
  <c r="F43" i="27"/>
  <c r="F42" i="27"/>
  <c r="F41" i="27"/>
  <c r="F39" i="27"/>
  <c r="F37" i="27"/>
  <c r="F36" i="27"/>
  <c r="F35" i="27"/>
  <c r="F34" i="27"/>
  <c r="F33" i="27"/>
  <c r="F32" i="27"/>
  <c r="F31" i="27"/>
  <c r="F29" i="27"/>
  <c r="F27" i="27"/>
  <c r="F26" i="27"/>
  <c r="F25" i="27"/>
  <c r="F91" i="27" l="1"/>
  <c r="F84" i="27"/>
  <c r="F72" i="27"/>
  <c r="F106" i="27"/>
  <c r="F121" i="27"/>
  <c r="E15" i="32"/>
  <c r="H14" i="10" s="1"/>
  <c r="H14" i="4" s="1"/>
  <c r="F45" i="27"/>
  <c r="F78" i="29"/>
  <c r="F137" i="29"/>
  <c r="F172" i="29"/>
  <c r="F163" i="29"/>
  <c r="F146" i="29"/>
  <c r="F127" i="27" l="1"/>
  <c r="F175" i="29"/>
  <c r="H12" i="9" s="1"/>
  <c r="H12" i="10" l="1"/>
  <c r="H12" i="4" s="1"/>
  <c r="F12" i="17"/>
  <c r="F9" i="17"/>
  <c r="F15" i="25"/>
  <c r="F13" i="25"/>
  <c r="F12" i="25"/>
  <c r="F11" i="25"/>
  <c r="F9" i="25"/>
  <c r="F8" i="25"/>
  <c r="F7" i="25"/>
  <c r="F6" i="25"/>
  <c r="F5" i="25"/>
  <c r="F3" i="25"/>
  <c r="F30" i="24"/>
  <c r="F29" i="24"/>
  <c r="F28" i="24"/>
  <c r="F27" i="24"/>
  <c r="F26" i="24"/>
  <c r="F25" i="24"/>
  <c r="F24" i="24"/>
  <c r="F23" i="24"/>
  <c r="F22" i="24"/>
  <c r="F21" i="24"/>
  <c r="F20" i="24"/>
  <c r="F19" i="24"/>
  <c r="F18" i="24"/>
  <c r="F17" i="24"/>
  <c r="F16" i="24"/>
  <c r="F15" i="24"/>
  <c r="F13" i="24"/>
  <c r="F12" i="24"/>
  <c r="F11" i="24"/>
  <c r="F7" i="24"/>
  <c r="F6" i="24"/>
  <c r="F3" i="23"/>
  <c r="F4" i="23" s="1"/>
  <c r="F69" i="14" s="1"/>
  <c r="F11" i="21"/>
  <c r="F9" i="21"/>
  <c r="F7" i="21"/>
  <c r="F4" i="21"/>
  <c r="F31" i="20"/>
  <c r="F29" i="20"/>
  <c r="F28" i="20"/>
  <c r="F26" i="20"/>
  <c r="F24" i="20"/>
  <c r="F22" i="20"/>
  <c r="F20" i="20"/>
  <c r="F18" i="20"/>
  <c r="F16" i="20"/>
  <c r="F14" i="20"/>
  <c r="F12" i="20"/>
  <c r="F10" i="20"/>
  <c r="F8" i="20"/>
  <c r="F6" i="20"/>
  <c r="F4" i="20"/>
  <c r="F36" i="19"/>
  <c r="F34" i="19"/>
  <c r="F32" i="19"/>
  <c r="F30" i="19"/>
  <c r="F29" i="19"/>
  <c r="F27" i="19"/>
  <c r="F25" i="19"/>
  <c r="F20" i="19"/>
  <c r="F18" i="19"/>
  <c r="F17" i="19"/>
  <c r="F15" i="19"/>
  <c r="F14" i="19"/>
  <c r="F12" i="19"/>
  <c r="F11" i="19"/>
  <c r="F10" i="19"/>
  <c r="F8" i="19"/>
  <c r="F6" i="19"/>
  <c r="F6" i="18"/>
  <c r="F5" i="18"/>
  <c r="F4" i="18"/>
  <c r="F21" i="17"/>
  <c r="F7" i="17"/>
  <c r="F8" i="16"/>
  <c r="F7" i="16"/>
  <c r="F6" i="16"/>
  <c r="F30" i="15"/>
  <c r="F29" i="15"/>
  <c r="F28" i="15"/>
  <c r="F27" i="15"/>
  <c r="F26" i="15"/>
  <c r="F25" i="15"/>
  <c r="F23" i="15"/>
  <c r="F22" i="15"/>
  <c r="F21" i="15"/>
  <c r="F20" i="15"/>
  <c r="F19" i="15"/>
  <c r="F18" i="15"/>
  <c r="F17" i="15"/>
  <c r="F16" i="15"/>
  <c r="F15" i="15"/>
  <c r="F14" i="15"/>
  <c r="F12" i="15"/>
  <c r="F11" i="15"/>
  <c r="F10" i="15"/>
  <c r="F4" i="15"/>
  <c r="F31" i="15" l="1"/>
  <c r="F59" i="14" s="1"/>
  <c r="F7" i="18"/>
  <c r="F65" i="14" s="1"/>
  <c r="F32" i="20"/>
  <c r="F67" i="14" s="1"/>
  <c r="F16" i="25"/>
  <c r="F71" i="14" s="1"/>
  <c r="F33" i="24"/>
  <c r="F12" i="21"/>
  <c r="F68" i="14" s="1"/>
  <c r="F22" i="17"/>
  <c r="F64" i="14" s="1"/>
  <c r="F37" i="19"/>
  <c r="F66" i="14" s="1"/>
  <c r="F9" i="16"/>
  <c r="F60" i="14" s="1"/>
  <c r="F61" i="14" l="1"/>
  <c r="H485" i="13"/>
  <c r="H482" i="13"/>
  <c r="H479" i="13"/>
  <c r="H476" i="13"/>
  <c r="H473" i="13"/>
  <c r="H466" i="13"/>
  <c r="H464" i="13"/>
  <c r="H460" i="13"/>
  <c r="H453" i="13"/>
  <c r="H450" i="13"/>
  <c r="H444" i="13"/>
  <c r="H441" i="13"/>
  <c r="H435" i="13"/>
  <c r="H429" i="13"/>
  <c r="H424" i="13"/>
  <c r="H418" i="13"/>
  <c r="H413" i="13"/>
  <c r="H408" i="13"/>
  <c r="H400" i="13"/>
  <c r="H397" i="13"/>
  <c r="H394" i="13"/>
  <c r="H384" i="13"/>
  <c r="H381" i="13"/>
  <c r="H378" i="13"/>
  <c r="H375" i="13"/>
  <c r="H372" i="13"/>
  <c r="H369" i="13"/>
  <c r="H366" i="13"/>
  <c r="H363" i="13"/>
  <c r="H360" i="13"/>
  <c r="H357" i="13"/>
  <c r="H353" i="13"/>
  <c r="H350" i="13"/>
  <c r="H347" i="13"/>
  <c r="H344" i="13"/>
  <c r="H341" i="13"/>
  <c r="H337" i="13"/>
  <c r="H334" i="13"/>
  <c r="H331" i="13"/>
  <c r="H328" i="13"/>
  <c r="H325" i="13"/>
  <c r="H322" i="13"/>
  <c r="H318" i="13"/>
  <c r="H315" i="13"/>
  <c r="H312" i="13"/>
  <c r="H309" i="13"/>
  <c r="H306" i="13"/>
  <c r="H303" i="13"/>
  <c r="H300" i="13"/>
  <c r="H297" i="13"/>
  <c r="H295" i="13"/>
  <c r="H291" i="13"/>
  <c r="H283" i="13"/>
  <c r="H277" i="13"/>
  <c r="H284" i="13" s="1"/>
  <c r="H271" i="13"/>
  <c r="H267" i="13"/>
  <c r="H262" i="13"/>
  <c r="H259" i="13"/>
  <c r="H254" i="13"/>
  <c r="H252" i="13"/>
  <c r="H244" i="13"/>
  <c r="H241" i="13"/>
  <c r="H238" i="13"/>
  <c r="H236" i="13"/>
  <c r="H232" i="13"/>
  <c r="H230" i="13"/>
  <c r="H226" i="13"/>
  <c r="H224" i="13"/>
  <c r="H218" i="13"/>
  <c r="H215" i="13"/>
  <c r="H213" i="13"/>
  <c r="H209" i="13"/>
  <c r="H207" i="13"/>
  <c r="H196" i="13"/>
  <c r="H193" i="13"/>
  <c r="H190" i="13"/>
  <c r="H187" i="13"/>
  <c r="H184" i="13"/>
  <c r="H181" i="13"/>
  <c r="H178" i="13"/>
  <c r="H173" i="13"/>
  <c r="H171" i="13"/>
  <c r="H169" i="13"/>
  <c r="H164" i="13"/>
  <c r="H161" i="13"/>
  <c r="H158" i="13"/>
  <c r="H156" i="13"/>
  <c r="H154" i="13"/>
  <c r="H152" i="13"/>
  <c r="H148" i="13"/>
  <c r="H141" i="13"/>
  <c r="H138" i="13"/>
  <c r="H135" i="13"/>
  <c r="H132" i="13"/>
  <c r="H129" i="13"/>
  <c r="H125" i="13"/>
  <c r="D118" i="13"/>
  <c r="H117" i="13"/>
  <c r="H115" i="13"/>
  <c r="H113" i="13"/>
  <c r="H111" i="13"/>
  <c r="H109" i="13"/>
  <c r="H107" i="13"/>
  <c r="D103" i="13"/>
  <c r="H102" i="13"/>
  <c r="H100" i="13"/>
  <c r="H98" i="13"/>
  <c r="H96" i="13"/>
  <c r="H94" i="13"/>
  <c r="H92" i="13"/>
  <c r="D88" i="13"/>
  <c r="H87" i="13"/>
  <c r="H85" i="13"/>
  <c r="H83" i="13"/>
  <c r="D80" i="13"/>
  <c r="H79" i="13"/>
  <c r="H77" i="13"/>
  <c r="D73" i="13"/>
  <c r="H72" i="13"/>
  <c r="H70" i="13"/>
  <c r="H68" i="13"/>
  <c r="H66" i="13"/>
  <c r="H64" i="13"/>
  <c r="D60" i="13"/>
  <c r="H59" i="13"/>
  <c r="H57" i="13"/>
  <c r="H55" i="13"/>
  <c r="H54" i="13"/>
  <c r="H53" i="13"/>
  <c r="H51" i="13"/>
  <c r="D47" i="13"/>
  <c r="H46" i="13"/>
  <c r="H44" i="13"/>
  <c r="H42" i="13"/>
  <c r="H40" i="13"/>
  <c r="H38" i="13"/>
  <c r="H27" i="13"/>
  <c r="H25" i="13"/>
  <c r="H22" i="13"/>
  <c r="H19" i="13"/>
  <c r="H15" i="13"/>
  <c r="H13" i="13"/>
  <c r="D205" i="12"/>
  <c r="D203" i="12"/>
  <c r="D201" i="12"/>
  <c r="H69" i="12"/>
  <c r="H57" i="12"/>
  <c r="H47" i="12"/>
  <c r="H42" i="12"/>
  <c r="H38" i="12"/>
  <c r="H35" i="12"/>
  <c r="H29" i="12"/>
  <c r="H26" i="12"/>
  <c r="H20" i="12"/>
  <c r="H18" i="12"/>
  <c r="H8" i="12"/>
  <c r="H142" i="13" l="1"/>
  <c r="H28" i="13"/>
  <c r="H272" i="13"/>
  <c r="H454" i="13"/>
  <c r="H93" i="11" s="1"/>
  <c r="H230" i="12"/>
  <c r="H33" i="12"/>
  <c r="H72" i="12"/>
  <c r="H121" i="12"/>
  <c r="H159" i="12"/>
  <c r="H197" i="12"/>
  <c r="H227" i="12"/>
  <c r="H267" i="12"/>
  <c r="H309" i="12"/>
  <c r="H348" i="12"/>
  <c r="H428" i="12"/>
  <c r="H474" i="12"/>
  <c r="H516" i="12"/>
  <c r="H162" i="12"/>
  <c r="H273" i="12"/>
  <c r="H91" i="12"/>
  <c r="H358" i="12"/>
  <c r="H484" i="12"/>
  <c r="H519" i="12"/>
  <c r="H355" i="12"/>
  <c r="H279" i="12"/>
  <c r="H44" i="12"/>
  <c r="H133" i="12"/>
  <c r="H171" i="12"/>
  <c r="H282" i="12"/>
  <c r="H487" i="12"/>
  <c r="H351" i="12"/>
  <c r="H127" i="12"/>
  <c r="H480" i="12"/>
  <c r="H168" i="12"/>
  <c r="H238" i="12"/>
  <c r="H323" i="12"/>
  <c r="H361" i="12"/>
  <c r="H441" i="12"/>
  <c r="H97" i="12"/>
  <c r="H136" i="12"/>
  <c r="H174" i="12"/>
  <c r="H241" i="12"/>
  <c r="H285" i="12"/>
  <c r="H326" i="12"/>
  <c r="H373" i="12"/>
  <c r="H444" i="12"/>
  <c r="H492" i="12"/>
  <c r="H84" i="12"/>
  <c r="H232" i="12"/>
  <c r="H381" i="12"/>
  <c r="H312" i="12"/>
  <c r="H165" i="12"/>
  <c r="H130" i="12"/>
  <c r="H54" i="12"/>
  <c r="H212" i="12"/>
  <c r="H476" i="12"/>
  <c r="H316" i="12"/>
  <c r="H320" i="12"/>
  <c r="H140" i="12"/>
  <c r="H244" i="12"/>
  <c r="H329" i="12"/>
  <c r="H451" i="12"/>
  <c r="H103" i="12"/>
  <c r="H181" i="12"/>
  <c r="H251" i="12"/>
  <c r="H333" i="12"/>
  <c r="H391" i="12"/>
  <c r="H454" i="12"/>
  <c r="H499" i="12"/>
  <c r="H60" i="12"/>
  <c r="H106" i="12"/>
  <c r="H146" i="12"/>
  <c r="H184" i="12"/>
  <c r="H215" i="12"/>
  <c r="H253" i="12"/>
  <c r="H294" i="12"/>
  <c r="H336" i="12"/>
  <c r="H401" i="12"/>
  <c r="H459" i="12"/>
  <c r="H504" i="12"/>
  <c r="H124" i="12"/>
  <c r="H437" i="12"/>
  <c r="H100" i="12"/>
  <c r="H149" i="12"/>
  <c r="H270" i="12"/>
  <c r="H431" i="12"/>
  <c r="H86" i="12"/>
  <c r="H434" i="12"/>
  <c r="H235" i="12"/>
  <c r="H94" i="12"/>
  <c r="H14" i="12"/>
  <c r="H177" i="12"/>
  <c r="H288" i="12"/>
  <c r="H496" i="12"/>
  <c r="H143" i="12"/>
  <c r="H291" i="12"/>
  <c r="H23" i="12"/>
  <c r="H63" i="12"/>
  <c r="H109" i="12"/>
  <c r="H187" i="12"/>
  <c r="H218" i="12"/>
  <c r="H256" i="12"/>
  <c r="H297" i="12"/>
  <c r="H339" i="12"/>
  <c r="H410" i="12"/>
  <c r="H464" i="12"/>
  <c r="H507" i="12"/>
  <c r="H66" i="12"/>
  <c r="H115" i="12"/>
  <c r="H152" i="12"/>
  <c r="H191" i="12"/>
  <c r="H221" i="12"/>
  <c r="H259" i="12"/>
  <c r="H300" i="12"/>
  <c r="H342" i="12"/>
  <c r="H418" i="12"/>
  <c r="H468" i="12"/>
  <c r="H510" i="12"/>
  <c r="H118" i="12"/>
  <c r="H155" i="12"/>
  <c r="H194" i="12"/>
  <c r="H224" i="12"/>
  <c r="H263" i="12"/>
  <c r="H303" i="12"/>
  <c r="H345" i="12"/>
  <c r="H422" i="12"/>
  <c r="H472" i="12"/>
  <c r="H513" i="12"/>
  <c r="H197" i="13"/>
  <c r="H174" i="13"/>
  <c r="H86" i="11" s="1"/>
  <c r="H245" i="13"/>
  <c r="H88" i="11" s="1"/>
  <c r="H385" i="13"/>
  <c r="H91" i="11" s="1"/>
  <c r="H73" i="13"/>
  <c r="H80" i="13"/>
  <c r="H60" i="13"/>
  <c r="H88" i="13"/>
  <c r="H47" i="13"/>
  <c r="H118" i="13"/>
  <c r="H103" i="13"/>
  <c r="H87" i="11"/>
  <c r="H90" i="11"/>
  <c r="H85" i="11"/>
  <c r="H203" i="12"/>
  <c r="H205" i="12"/>
  <c r="H201" i="12"/>
  <c r="H89" i="11"/>
  <c r="H445" i="13"/>
  <c r="H92" i="11" s="1"/>
  <c r="H83" i="11"/>
  <c r="H486" i="13"/>
  <c r="H94" i="11" s="1"/>
  <c r="H119" i="13" l="1"/>
  <c r="H48" i="12"/>
  <c r="H362" i="12"/>
  <c r="H73" i="12"/>
  <c r="H520" i="12"/>
  <c r="H78" i="11" s="1"/>
  <c r="H445" i="12"/>
  <c r="H274" i="12"/>
  <c r="H84" i="11"/>
  <c r="H95" i="11" s="1"/>
  <c r="H206" i="12"/>
  <c r="H72" i="11" l="1"/>
  <c r="H73" i="11"/>
  <c r="H74" i="11"/>
  <c r="H75" i="11"/>
  <c r="H77" i="11"/>
  <c r="H76" i="11"/>
  <c r="H79" i="11" l="1"/>
  <c r="H98" i="11" s="1"/>
  <c r="H10" i="10" s="1"/>
  <c r="H15" i="10" s="1"/>
  <c r="A35" i="29" l="1"/>
  <c r="A36" i="29" l="1"/>
  <c r="A37" i="29" l="1"/>
  <c r="A38" i="29" s="1"/>
  <c r="A39" i="29" l="1"/>
  <c r="A40" i="29"/>
  <c r="A41" i="29" l="1"/>
  <c r="A42" i="29"/>
  <c r="A43" i="29" s="1"/>
  <c r="A44" i="29" l="1"/>
  <c r="A45" i="29"/>
  <c r="A46" i="29" s="1"/>
  <c r="A47" i="29" l="1"/>
  <c r="A48" i="29"/>
  <c r="A49" i="29" l="1"/>
  <c r="A50" i="29"/>
  <c r="A51" i="29" s="1"/>
  <c r="A52" i="29" l="1"/>
  <c r="A53" i="29" s="1"/>
  <c r="A54" i="29" s="1"/>
  <c r="A55" i="29" s="1"/>
  <c r="A56" i="29" s="1"/>
  <c r="A59" i="29" s="1"/>
  <c r="A60" i="29" s="1"/>
  <c r="A61" i="29" s="1"/>
  <c r="A62" i="29" s="1"/>
  <c r="A63" i="29" s="1"/>
  <c r="A64" i="29" s="1"/>
  <c r="A65" i="29" s="1"/>
  <c r="A66" i="29" s="1"/>
  <c r="A67" i="29" s="1"/>
  <c r="A68" i="29" s="1"/>
  <c r="A69" i="29" s="1"/>
  <c r="A70" i="29" s="1"/>
  <c r="A71" i="29" s="1"/>
  <c r="A72" i="29" s="1"/>
  <c r="A73" i="29" s="1"/>
  <c r="A74" i="29" s="1"/>
  <c r="A75" i="29" s="1"/>
  <c r="A76" i="29" s="1"/>
  <c r="A81" i="29" s="1"/>
  <c r="A83" i="29" s="1"/>
  <c r="A84" i="29" s="1"/>
  <c r="A85" i="29" s="1"/>
  <c r="A86" i="29" s="1"/>
  <c r="A87" i="29" s="1"/>
  <c r="A88" i="29" s="1"/>
  <c r="A89" i="29" s="1"/>
  <c r="A90" i="29" s="1"/>
  <c r="A91" i="29" s="1"/>
  <c r="A92" i="29" s="1"/>
  <c r="A93" i="29" s="1"/>
  <c r="A94" i="29" s="1"/>
  <c r="A95" i="29" s="1"/>
  <c r="A96" i="29" s="1"/>
  <c r="A97" i="29" s="1"/>
  <c r="A98" i="29" s="1"/>
  <c r="A99" i="29" s="1"/>
  <c r="A100" i="29" s="1"/>
  <c r="A101" i="29" s="1"/>
  <c r="A102" i="29" s="1"/>
  <c r="A103" i="29" s="1"/>
  <c r="A104" i="29" s="1"/>
  <c r="A105" i="29" s="1"/>
  <c r="A106" i="29" s="1"/>
  <c r="A107" i="29" s="1"/>
  <c r="A108" i="29" s="1"/>
  <c r="A109" i="29" s="1"/>
  <c r="A110" i="29" s="1"/>
  <c r="A111" i="29" s="1"/>
  <c r="A112" i="29" s="1"/>
  <c r="A113" i="29" s="1"/>
  <c r="A114" i="29" s="1"/>
  <c r="A115" i="29" s="1"/>
  <c r="A116" i="29" s="1"/>
  <c r="A117" i="29" s="1"/>
  <c r="A118" i="29" s="1"/>
  <c r="A119" i="29" s="1"/>
  <c r="A120" i="29" s="1"/>
  <c r="A121" i="29" s="1"/>
  <c r="A122" i="29" s="1"/>
  <c r="A123" i="29" s="1"/>
  <c r="A124" i="29" s="1"/>
  <c r="A125" i="29" s="1"/>
  <c r="A126" i="29" s="1"/>
  <c r="A127" i="29" s="1"/>
  <c r="A128" i="29" s="1"/>
  <c r="A129" i="29" s="1"/>
  <c r="A130" i="29" s="1"/>
  <c r="A131" i="29" s="1"/>
  <c r="A132" i="29" s="1"/>
  <c r="A133" i="29" s="1"/>
  <c r="A134" i="29" s="1"/>
  <c r="A135" i="29" s="1"/>
  <c r="A140" i="29" s="1"/>
  <c r="A141" i="29" s="1"/>
  <c r="A142" i="29" s="1"/>
  <c r="A143" i="29" s="1"/>
  <c r="A144" i="29" s="1"/>
  <c r="A145" i="29" s="1"/>
  <c r="A149" i="29" s="1"/>
  <c r="A150" i="29" s="1"/>
  <c r="A151" i="29" s="1"/>
  <c r="A152" i="29" s="1"/>
  <c r="A153" i="29" s="1"/>
  <c r="A154" i="29" s="1"/>
  <c r="A155" i="29" s="1"/>
  <c r="A156" i="29" s="1"/>
  <c r="A157" i="29" s="1"/>
  <c r="A158" i="29" s="1"/>
  <c r="A159" i="29" s="1"/>
  <c r="A160" i="29" s="1"/>
  <c r="A161" i="29" s="1"/>
  <c r="A162" i="29" s="1"/>
  <c r="A167" i="29" s="1"/>
  <c r="A168" i="29" s="1"/>
  <c r="F70" i="14"/>
  <c r="F72" i="14" s="1"/>
  <c r="F74" i="14" s="1"/>
  <c r="H11" i="9" l="1"/>
  <c r="H10" i="4" l="1"/>
  <c r="H16" i="4" s="1"/>
  <c r="H18" i="4" s="1"/>
  <c r="H20" i="4" s="1"/>
  <c r="H21" i="4" s="1"/>
  <c r="H13" i="9"/>
  <c r="A169" i="29"/>
  <c r="A31" i="29"/>
</calcChain>
</file>

<file path=xl/sharedStrings.xml><?xml version="1.0" encoding="utf-8"?>
<sst xmlns="http://schemas.openxmlformats.org/spreadsheetml/2006/main" count="2081" uniqueCount="1180">
  <si>
    <t>DDV 22%</t>
  </si>
  <si>
    <t>REKAPITULACIJA</t>
  </si>
  <si>
    <t>SKUPAJ z DDV:</t>
  </si>
  <si>
    <t>Investitor: Občina Brežice, Cesta prvih borcev 18, 8250 Brežice</t>
  </si>
  <si>
    <t>ELEKTRIČNE INŠTALACIJE</t>
  </si>
  <si>
    <t>STROJNE INŠTALACIJE</t>
  </si>
  <si>
    <t>SKUPAJ brez DDV:</t>
  </si>
  <si>
    <t>DVORANA DOMA KULTURE</t>
  </si>
  <si>
    <t>STROJNE INŠTALACIJE (samo v A)</t>
  </si>
  <si>
    <t>SKUPNA REKAPITULACIJA (A+B)</t>
  </si>
  <si>
    <t xml:space="preserve">B. </t>
  </si>
  <si>
    <t>Objekt:  Prizidava Doma kulture Brežice in sanacija dvorane</t>
  </si>
  <si>
    <t>Brežice, december 2023</t>
  </si>
  <si>
    <t>Objekt:  Prizidava Doma kulture Brežice</t>
  </si>
  <si>
    <t>SKUPNA REKAPITULACIJA</t>
  </si>
  <si>
    <t>OPREMA</t>
  </si>
  <si>
    <t xml:space="preserve">    </t>
  </si>
  <si>
    <t xml:space="preserve">* Vse naprave in elementi v popisu materiala in del so nevedeni samo primeroma (kot npr.) </t>
  </si>
  <si>
    <t xml:space="preserve"> zaradi določitve kvalitete.</t>
  </si>
  <si>
    <t>* S privolitvijo investitorja se lahko vse naprave nadomesti z nadomestnimi, ki morajo imeti</t>
  </si>
  <si>
    <t xml:space="preserve"> enako ali boljšo kvaliteto.</t>
  </si>
  <si>
    <t xml:space="preserve">* Vse naprave in elemente se mora dobaviti z vsemi ustreznimi in veljavnimi certifikati, atesti, </t>
  </si>
  <si>
    <t xml:space="preserve">garancijami, navodili za obratovanje in vzdrževanje in servisiranje ter funkcionalno shemo </t>
  </si>
  <si>
    <t>izvedenega stanja.</t>
  </si>
  <si>
    <t>* Pri oddaji ponudbe naročniku je izvajalec dolžan sam preveriti zmnožke in seštevke ter</t>
  </si>
  <si>
    <t xml:space="preserve"> prenose le-teh v rekapitulacijo.</t>
  </si>
  <si>
    <t>* V ceni vsakih posameznih del je po potrebi zajeti vse delovne in pomožne odre kot tudi</t>
  </si>
  <si>
    <t>čiščenje vseh elementov po končanih delih.</t>
  </si>
  <si>
    <t>* Pred izvedbo del je potrebno preveriti in se uskladiti z obstoječim stanjem ter vsemi</t>
  </si>
  <si>
    <t xml:space="preserve"> mikrolokacijami opreme in priključkov na objektu.</t>
  </si>
  <si>
    <t>sestavili:</t>
  </si>
  <si>
    <t>Nataša Filipčić, univ.dipl.inž.arh.</t>
  </si>
  <si>
    <t>Mitja Baškovič</t>
  </si>
  <si>
    <t>Nataša Povalej, grad.teh.</t>
  </si>
  <si>
    <t xml:space="preserve">                                                 IN OBRTNIŠKA DELA </t>
  </si>
  <si>
    <t>A</t>
  </si>
  <si>
    <t xml:space="preserve">GRADBENA DELA </t>
  </si>
  <si>
    <t>I</t>
  </si>
  <si>
    <t>PREDDELA IN RUŠITVENA DELA</t>
  </si>
  <si>
    <t>II</t>
  </si>
  <si>
    <t>ZEMELJSKA DELA</t>
  </si>
  <si>
    <t>III</t>
  </si>
  <si>
    <t>BETONSKA IN AB DELA</t>
  </si>
  <si>
    <t>IV</t>
  </si>
  <si>
    <t>ZIDARSKA DELA</t>
  </si>
  <si>
    <t>V</t>
  </si>
  <si>
    <t>TESARSKA DELA</t>
  </si>
  <si>
    <t>VI</t>
  </si>
  <si>
    <t>FASADERSKA DELA</t>
  </si>
  <si>
    <t>VII</t>
  </si>
  <si>
    <t>KANALIZACIJA</t>
  </si>
  <si>
    <t>B</t>
  </si>
  <si>
    <t>OBRTNIŠKA DELA</t>
  </si>
  <si>
    <t xml:space="preserve">KROVSKA DELA </t>
  </si>
  <si>
    <t>KLJUČAVNIČARSKA DELA</t>
  </si>
  <si>
    <t>MIZARSKA DELA</t>
  </si>
  <si>
    <t>SUHOMONTAŽNA DELA</t>
  </si>
  <si>
    <t>SLIKOPLESKARSKA DELA</t>
  </si>
  <si>
    <t>KAMNOSEŠKA DELA</t>
  </si>
  <si>
    <t>TLAKARSKA DELA</t>
  </si>
  <si>
    <t>VIII</t>
  </si>
  <si>
    <t>ALU STAVBNO POHIŠTVO</t>
  </si>
  <si>
    <t>IX</t>
  </si>
  <si>
    <t>PRIPADAJOČA ZUNANJA UREDITEV - zaključna dela</t>
  </si>
  <si>
    <t>XI</t>
  </si>
  <si>
    <t>OSTALA DELA</t>
  </si>
  <si>
    <t>XII</t>
  </si>
  <si>
    <t>RAZNA DELA</t>
  </si>
  <si>
    <t>GRADBENA + OBRTNIŠKA DELA</t>
  </si>
  <si>
    <t>C</t>
  </si>
  <si>
    <t>GRADBENA DELA</t>
  </si>
  <si>
    <t>OPOMBA: 
Ker na lokaciji obstoječega objekta in ureditev, ki so predvidene za rušitev, potekajo obstoječi SN in NN vodi in TK vod, ki se ohranjajo ter tudi obst. drevesa (3 breze, ki se ohranjajo), je rušitvena dela potrebno izvajati pazljivo s sprotnimi zaščitami.</t>
  </si>
  <si>
    <t>Ureditev gradbišča s postavitvijo zaščitne ograje, ureditvijo transportnih poti, deponij gradbenega in odpadnega materiala, postavitvijo table z napisom objekta, izvajalca, odg. vodje in nadzornika ter vsa pomožna dela in prenosi.</t>
  </si>
  <si>
    <t>kpl</t>
  </si>
  <si>
    <t xml:space="preserve">Postavitev debelne zaščite okoli obstoječih brez (Betula pendula) v višini 2 m, tapecirane na strani proti deblu
</t>
  </si>
  <si>
    <t>kom</t>
  </si>
  <si>
    <t>Zakoličba objekta z zavarovanjem zakoličbe in postavitvijo profilov ter vsa pomožna dela.</t>
  </si>
  <si>
    <t>prizidava (11 zakoličbenih točk)</t>
  </si>
  <si>
    <t>zunanje ureditve (podesti, klančine, poti,…) 
(55 zakoličbenih točk)</t>
  </si>
  <si>
    <r>
      <t xml:space="preserve">Odstranitev obstoječih grmovnic, kompletno z izkopom korenin, z odvozom na deponijo in razvrščanjem po vrsti odpadka. </t>
    </r>
    <r>
      <rPr>
        <sz val="10"/>
        <rFont val="Arial CE"/>
        <family val="2"/>
        <charset val="238"/>
      </rPr>
      <t xml:space="preserve"> </t>
    </r>
  </si>
  <si>
    <r>
      <t>Odstranitev obstoječe nadstrešnice pred vhodom v dvorano tlorisne površine  26,00 m2, vključno z odstranitvijo PVC steklenih sten in enokrilnih vhodnih vrat (2 kom); nadstrešnica je pokrita z bakreno pločevino, strešna konstrukcija AB plošča, previdna odstranitev ob obst. fasadi, vključno z rezanjem AB plošče, razvrščanjem gradbenega materiala in nalaganjem ter odvozom na deponijo</t>
    </r>
    <r>
      <rPr>
        <sz val="10"/>
        <rFont val="Arial CE"/>
        <family val="2"/>
        <charset val="238"/>
      </rPr>
      <t xml:space="preserve">.  </t>
    </r>
  </si>
  <si>
    <r>
      <t xml:space="preserve">Odstranitev betonskega zunanjega stopnišča (dim. 5,30 m x  2,15 m + 4,80 m x 1,45 m) in zunanjega podesta (dim. 9,10 m x 4,50 m; podest višine 1,02 m), zaključni tlak iz kulir plošč. Rušenje kompletno s talno ploščo, zidovi, nasutjem in temelji. 
</t>
    </r>
    <r>
      <rPr>
        <b/>
        <sz val="10"/>
        <rFont val="Arial"/>
        <family val="2"/>
        <charset val="238"/>
      </rPr>
      <t>Opomba:</t>
    </r>
    <r>
      <rPr>
        <sz val="10"/>
        <rFont val="Arial"/>
        <family val="2"/>
        <charset val="238"/>
      </rPr>
      <t xml:space="preserve"> </t>
    </r>
    <r>
      <rPr>
        <b/>
        <sz val="10"/>
        <rFont val="Arial"/>
        <family val="2"/>
        <charset val="238"/>
      </rPr>
      <t>Rušitev temeljev zunanjega podesta se opravi previdno, ker pod njimi potekajo SN in NN vod elektrike in TK vod.</t>
    </r>
    <r>
      <rPr>
        <sz val="10"/>
        <rFont val="Arial"/>
        <family val="2"/>
        <charset val="238"/>
      </rPr>
      <t xml:space="preserve"> Razvrščanje gradbenega materiala z nalaganjem in odvozom na deponijo.  </t>
    </r>
  </si>
  <si>
    <r>
      <t>Odstranitev obstoječega asfalta - pločnik, vključno betonskimi robniki z rezanjem asfalta, razvrščanjem gradbenega materiala in nalaganjem ter odvozom na deponijo</t>
    </r>
    <r>
      <rPr>
        <sz val="10"/>
        <rFont val="Arial CE"/>
        <family val="2"/>
        <charset val="238"/>
      </rPr>
      <t xml:space="preserve">.  </t>
    </r>
  </si>
  <si>
    <t>asfalt</t>
  </si>
  <si>
    <t>m2</t>
  </si>
  <si>
    <t>robniki proti novi ureditvi in proti obst. obcestni zelenici (37,80 m + 24,50 m)</t>
  </si>
  <si>
    <t>m1</t>
  </si>
  <si>
    <t xml:space="preserve">Odstranitev kamnitega tlaka v prostoru obst. avle vključno s čiščenjem obst. podlage in pripravo za izvedbo tesnilnega sistema. Razvrščanje gradbenega materiala z nalaganjem in odvozom na deponijo.  </t>
  </si>
  <si>
    <t xml:space="preserve">Odstranitev obstoječih lesenih vrat v kleti, pritličju in nadstropju zaradi zamenjave s požarnimi vrati. Razvrščanje gradbenega materiala z nalaganjem in odvozom na deponijo.  </t>
  </si>
  <si>
    <t>enokrilna vrata</t>
  </si>
  <si>
    <t>dvokrilna vrata</t>
  </si>
  <si>
    <t xml:space="preserve">Odstranitev stropnih armstrong plošč s podkonstrukcijo, vključno z izolacijo v prostoru obst. avle. Razvrščanje gradbenega materiala z nalaganjem in odvozom na deponijo.  </t>
  </si>
  <si>
    <t>OPOMBA: Izkope ob zahodni steni obst. objekta izvajati z obveznim nadzorom geomehanika in projektanta gradbenih konstrukcij - globina obst. temeljev ni znana. 
Ker na mestih izkopov potekajo obstoječi SN in NN vodi in TK vod, ki se ohranjajo, je dela potrebno izvajati pazljivo (ročni izkop) s sprotnimi zaščitami. 
Zaščite obst. elektro in TK vodov so obdelane v načrtih s področja elektrotehnike.</t>
  </si>
  <si>
    <t>Odkop humusa v debelini 20 cm z deponiranjem odkopanega materiala na gradbišču.</t>
  </si>
  <si>
    <t>m³</t>
  </si>
  <si>
    <r>
      <t xml:space="preserve">Izkop gradbene jame v zemljini III. ktg v globino od 0,80 m do 1,50 m za izvedbo temeljev prizidave in pripadajoče zunanje ureditve (vhodni podesti, stopnice in klančine). Naklon brežin izkopa je 60°. Izkop z nakladanjem na prevozno sredstvo in odvozom izkopanega materiala na deponijo v oddaljenosti do 10 km. </t>
    </r>
    <r>
      <rPr>
        <b/>
        <sz val="10"/>
        <rFont val="Arial"/>
        <family val="2"/>
        <charset val="238"/>
      </rPr>
      <t xml:space="preserve">Izkop okoli dreves (breza 3 kom) se vrši ročno in pazljivo, da se ne poškoduje korenin, s ciljem ohranitve obstoječih dreves. </t>
    </r>
  </si>
  <si>
    <t>Izvedba tamponske blazine pod talno ploščo stavbe - prizidave v deb. 80 cm v slojih po 10 cm z nabijanjem, vključno z dobavo materiala ter vsemi pomožnimi deli in prenosi. Modul stisljivosti Ms = 40 MPa.
Stavba</t>
  </si>
  <si>
    <t>Izvedba tamponske blazine pod talno ploščo vhodnega podesta in stopnic v deb. 80 cm v slojih po 10 cm z nabijanjem, vključno z dobavo materiala ter vsemi pomožnimi deli in prenosi. Modul stisljivosti Ms = 40 MPa.
Vhodni podest 3, stopnice 2 in 3</t>
  </si>
  <si>
    <t>Izvedba tamponske blazine pod klančinami, podesti v deb. od 30 cm do 120 cm v slojih po 10 cm z nabijanjem, vključno z dobavo materiala ter vsemi pomožnimi deli in prenosi. Modul stisljivosti Ms = 40 MPa.
Klančine 1 - 4, podest 1,  podest 2</t>
  </si>
  <si>
    <t>Zasip za temelje objekta - prizidave</t>
  </si>
  <si>
    <t>Zasip za temelje vhodnega podesta 3 in stopnic 2 in 3</t>
  </si>
  <si>
    <t>BETONSKA IN ARMIRANO BETONSKA DELA</t>
  </si>
  <si>
    <t>OPOMBA: Izvedba temeljev ob obst. objektu izvajati z obveznim nadzorom geomehanika in projektanta gradbenih konstrukcij - globina obst. temeljev ni znana. V primeru potrebe bo po navodilih geomehanika potrebno sanirati temeljna tla.
Na mestih poteka obstoječih SN in NN vodov in TK voda, ki se ohranjajo in zaščitijo - obbetonirajo, se v temeljnih vezeh izvedejo odprtine - glej armaturni načrt.
Zaščite obst. elektro in TK vodov so obdelane v načrtih s področja elektrotehnike.</t>
  </si>
  <si>
    <t>Objekt - prizidava</t>
  </si>
  <si>
    <r>
      <t>Izdelava, dobava in vgrajevanje betona C12/15 XC2 v nearmirane konstrukcije (</t>
    </r>
    <r>
      <rPr>
        <u/>
        <sz val="10"/>
        <rFont val="Arial"/>
        <family val="2"/>
        <charset val="238"/>
      </rPr>
      <t>podložni beton deb. 10 cm</t>
    </r>
    <r>
      <rPr>
        <sz val="10"/>
        <rFont val="Arial"/>
        <family val="2"/>
        <charset val="238"/>
      </rPr>
      <t xml:space="preserve"> pod pasovnimi temelji) z vsemi pomožnimi deli, prenosi in transporti, beton preseka do 0,12 m³/m²-m¹.</t>
    </r>
  </si>
  <si>
    <t>1a</t>
  </si>
  <si>
    <t>temelj ob kletnem zidu obst. objekta</t>
  </si>
  <si>
    <t>1b</t>
  </si>
  <si>
    <t xml:space="preserve">temelj objekta - prizidava </t>
  </si>
  <si>
    <r>
      <t>Izdelava, dobava in vgrajevanje betona C25/30 XC2 v armirane konstrukcije (</t>
    </r>
    <r>
      <rPr>
        <u/>
        <sz val="10"/>
        <rFont val="Arial"/>
        <family val="2"/>
        <charset val="238"/>
      </rPr>
      <t>pasovni temelji in temeljni nastavki</t>
    </r>
    <r>
      <rPr>
        <sz val="10"/>
        <rFont val="Arial"/>
        <family val="2"/>
        <charset val="238"/>
      </rPr>
      <t>) z vsemi pomožnimi deli, prenosi in transporti, beton preseka 0,30 m³/m²-m¹.</t>
    </r>
  </si>
  <si>
    <t>2a</t>
  </si>
  <si>
    <t>2b</t>
  </si>
  <si>
    <r>
      <t xml:space="preserve">temelj objekta - prizidava 
</t>
    </r>
    <r>
      <rPr>
        <u/>
        <sz val="10"/>
        <rFont val="Arial"/>
        <family val="2"/>
        <charset val="238"/>
      </rPr>
      <t>Opomba</t>
    </r>
    <r>
      <rPr>
        <sz val="10"/>
        <rFont val="Arial"/>
        <family val="2"/>
        <charset val="238"/>
      </rPr>
      <t xml:space="preserve">: v temeljnih nastavkih se izvedejo odprtine za vodenje obstoječih elektro in TK vodov (dim. 1,40 x 0,60m - 1 kom; 1,20 x 0,60m - 1 kom; 0,75 x 0,60m - 1 kom; 0,50 x 0,60m - 1 kom). </t>
    </r>
  </si>
  <si>
    <r>
      <t>Izdelava, dobava in vgrajevanje betona C25/30 XC1 v armirane konstrukcije (</t>
    </r>
    <r>
      <rPr>
        <u/>
        <sz val="10"/>
        <rFont val="Arial"/>
        <family val="2"/>
        <charset val="238"/>
      </rPr>
      <t>AB stene objekta</t>
    </r>
    <r>
      <rPr>
        <sz val="10"/>
        <rFont val="Arial"/>
        <family val="2"/>
        <charset val="238"/>
      </rPr>
      <t xml:space="preserve"> - prizidave) z vsemi pomožnimi deli, prenosi in transporti, beton preseka do 0,30 m³/m²-m¹.</t>
    </r>
  </si>
  <si>
    <r>
      <t xml:space="preserve">Izdelava, dobava in vgrajevanje  betona C25/30 - XC1 v </t>
    </r>
    <r>
      <rPr>
        <u/>
        <sz val="10"/>
        <rFont val="Arial"/>
        <family val="2"/>
        <charset val="238"/>
      </rPr>
      <t>AB stropno ploščo</t>
    </r>
    <r>
      <rPr>
        <sz val="10"/>
        <rFont val="Arial"/>
        <family val="2"/>
        <charset val="238"/>
      </rPr>
      <t xml:space="preserve"> nad  pritličjem deb. 18 cm. Plošča v naklonu 4°. Beton preseka 0,12-0,20 m3/m2-m. </t>
    </r>
  </si>
  <si>
    <r>
      <t>Izdelava, dobava in vgrajevanje betona C25/30 XC1 v armirane konstrukcije (</t>
    </r>
    <r>
      <rPr>
        <u/>
        <sz val="10"/>
        <rFont val="Arial"/>
        <family val="2"/>
        <charset val="238"/>
      </rPr>
      <t>AB atika</t>
    </r>
    <r>
      <rPr>
        <sz val="10"/>
        <rFont val="Arial"/>
        <family val="2"/>
        <charset val="238"/>
      </rPr>
      <t xml:space="preserve"> objekta deb. 25 cm) z vsemi pomožnimi deli, prenosi in transporti, beton preseka do 0,08 m³/m²-m¹.</t>
    </r>
  </si>
  <si>
    <r>
      <t>Izdelava, dobava in vgrajevanje betona C25/30 XC1 v armirane konstrukcije (</t>
    </r>
    <r>
      <rPr>
        <u/>
        <sz val="10"/>
        <rFont val="Arial"/>
        <family val="2"/>
        <charset val="238"/>
      </rPr>
      <t>AB atika ob obst. objektu</t>
    </r>
    <r>
      <rPr>
        <sz val="10"/>
        <rFont val="Arial"/>
        <family val="2"/>
        <charset val="238"/>
      </rPr>
      <t xml:space="preserve"> deb. 20 cm) z vsemi pomožnimi deli, prenosi in transporti, beton preseka do 0,08 m³/m²-m¹.</t>
    </r>
  </si>
  <si>
    <t>Pripadajoča zunanja ureditev</t>
  </si>
  <si>
    <r>
      <t>Izdelava, dobava in vgrajevanje betona C12/15 XC2 v nearmirane konstrukcije (</t>
    </r>
    <r>
      <rPr>
        <u/>
        <sz val="10"/>
        <rFont val="Arial"/>
        <family val="2"/>
        <charset val="238"/>
      </rPr>
      <t>podložni beton deb. 10 cm</t>
    </r>
    <r>
      <rPr>
        <sz val="10"/>
        <rFont val="Arial"/>
        <family val="2"/>
        <charset val="238"/>
      </rPr>
      <t xml:space="preserve"> pod pasovnimi temelji in temeljno ploščo) z vsemi pomožnimi deli, prenosi in transporti, beton preseka do 0,12 m³/m²-m¹ (ocena).</t>
    </r>
  </si>
  <si>
    <t>8a</t>
  </si>
  <si>
    <t>temelj podpornega zidu podesta 3</t>
  </si>
  <si>
    <t>8b</t>
  </si>
  <si>
    <t>temelj stopnic 1, 2 in 3</t>
  </si>
  <si>
    <t>8c</t>
  </si>
  <si>
    <t>temeljna plošča podesta 1</t>
  </si>
  <si>
    <t>8d</t>
  </si>
  <si>
    <t>temeljna plošča podesta 2</t>
  </si>
  <si>
    <t>8e</t>
  </si>
  <si>
    <t>temeljna plošča klančine 1</t>
  </si>
  <si>
    <t>8f</t>
  </si>
  <si>
    <t>temeljna plošča klančine 2</t>
  </si>
  <si>
    <t>8g</t>
  </si>
  <si>
    <t>temeljna plošča klančine 3</t>
  </si>
  <si>
    <t>8h</t>
  </si>
  <si>
    <t>temeljna plošča klančine 4</t>
  </si>
  <si>
    <r>
      <t>Izdelava, dobava in vgrajevanje betona C25/30 XC2 v armirane konstrukcije (</t>
    </r>
    <r>
      <rPr>
        <u/>
        <sz val="10"/>
        <rFont val="Arial"/>
        <family val="2"/>
        <charset val="238"/>
      </rPr>
      <t>temelji in temeljne plošče</t>
    </r>
    <r>
      <rPr>
        <sz val="10"/>
        <rFont val="Arial"/>
        <family val="2"/>
        <charset val="238"/>
      </rPr>
      <t>) z vsemi pomožnimi deli, prenosi in transporti, beton preseka 0,30 m³/m²-m¹.</t>
    </r>
  </si>
  <si>
    <t>9a</t>
  </si>
  <si>
    <r>
      <t xml:space="preserve">temelj podpornega zidu podesta 3                </t>
    </r>
    <r>
      <rPr>
        <u/>
        <sz val="10"/>
        <rFont val="Arial"/>
        <family val="2"/>
        <charset val="238"/>
      </rPr>
      <t>Opomba</t>
    </r>
    <r>
      <rPr>
        <sz val="10"/>
        <rFont val="Arial"/>
        <family val="2"/>
        <charset val="238"/>
      </rPr>
      <t xml:space="preserve">: v temeljnih nastavkih se izvedejo odprtine za vodenje obstoječih elektro in TK vodov (dim. 1,30 x 0,60m - 1 kom; 0,75 x 0,60m - 1 kom). </t>
    </r>
  </si>
  <si>
    <t>9b</t>
  </si>
  <si>
    <r>
      <t xml:space="preserve">temelj stopnic 1, 2 in 3                                </t>
    </r>
    <r>
      <rPr>
        <u/>
        <sz val="10"/>
        <rFont val="Arial"/>
        <family val="2"/>
        <charset val="238"/>
      </rPr>
      <t>Opomba</t>
    </r>
    <r>
      <rPr>
        <sz val="10"/>
        <rFont val="Arial"/>
        <family val="2"/>
        <charset val="238"/>
      </rPr>
      <t>: v temeljnem nastavku stopnic 3 se izvede odprtina za vodenje obstoječih elektro in TK vodov (dim. 1,30 x 0,60m - 1 kom).</t>
    </r>
  </si>
  <si>
    <t>9c</t>
  </si>
  <si>
    <t>9d</t>
  </si>
  <si>
    <t>9e</t>
  </si>
  <si>
    <t>9f</t>
  </si>
  <si>
    <t>10a</t>
  </si>
  <si>
    <t>talna plošča podesta 1</t>
  </si>
  <si>
    <t>10b</t>
  </si>
  <si>
    <t>talna plošča podesta 2</t>
  </si>
  <si>
    <t>10c</t>
  </si>
  <si>
    <t>talna plošča vhodnega podesta 3</t>
  </si>
  <si>
    <t>10d</t>
  </si>
  <si>
    <t>talna plošča klančine 1</t>
  </si>
  <si>
    <t>10e</t>
  </si>
  <si>
    <t>talna plošča klančine 2</t>
  </si>
  <si>
    <t>10f</t>
  </si>
  <si>
    <t>talna plošča klančine 3</t>
  </si>
  <si>
    <t>10g</t>
  </si>
  <si>
    <t>talna plošča klančine 4</t>
  </si>
  <si>
    <r>
      <t>Izdelava, dobava in vgrajevanje betona C25/30 XC3 v armirane konstrukcije (</t>
    </r>
    <r>
      <rPr>
        <u/>
        <sz val="10"/>
        <rFont val="Arial"/>
        <family val="2"/>
        <charset val="238"/>
      </rPr>
      <t>AB stena ob klančinah</t>
    </r>
    <r>
      <rPr>
        <sz val="10"/>
        <rFont val="Arial"/>
        <family val="2"/>
        <charset val="238"/>
      </rPr>
      <t>) z vsemi pomožnimi deli, prenosi in transporti, beton preseka do 0,30 m³/m²-m¹.</t>
    </r>
  </si>
  <si>
    <t>11a</t>
  </si>
  <si>
    <t>stena ob klančini 1</t>
  </si>
  <si>
    <t>11b</t>
  </si>
  <si>
    <t>stena ob zunanjem robu klančine 1 in 2 (15 cm dvignjena od klančine)</t>
  </si>
  <si>
    <t>11c</t>
  </si>
  <si>
    <r>
      <rPr>
        <sz val="10"/>
        <rFont val="Arial"/>
        <family val="2"/>
        <charset val="238"/>
      </rPr>
      <t xml:space="preserve">Izdelava, dobava in vgrajevanje betona C25/30 - XC3 v  </t>
    </r>
    <r>
      <rPr>
        <u/>
        <sz val="10"/>
        <rFont val="Arial"/>
        <family val="2"/>
        <charset val="238"/>
      </rPr>
      <t>AB zunanje stopnice</t>
    </r>
    <r>
      <rPr>
        <sz val="10"/>
        <rFont val="Arial"/>
        <family val="2"/>
        <charset val="238"/>
      </rPr>
      <t xml:space="preserve"> z vsemi pomožnimi deli, prenosi in transporti. Beton preseka 0,12-0,20 m3/m2-m. </t>
    </r>
    <r>
      <rPr>
        <sz val="10"/>
        <rFont val="Arial CE"/>
        <family val="2"/>
        <charset val="238"/>
      </rPr>
      <t xml:space="preserve">
</t>
    </r>
  </si>
  <si>
    <t>12a</t>
  </si>
  <si>
    <t>stopnice 1</t>
  </si>
  <si>
    <t>12b</t>
  </si>
  <si>
    <t>stopnice 2</t>
  </si>
  <si>
    <t>12c</t>
  </si>
  <si>
    <t>stopnice 3</t>
  </si>
  <si>
    <t>Dobava, ravnanje, rezanje, krivljenje, polaganje in vezanje armature z vsemi pomožnimi deli, prenosi in transporti (ocena).</t>
  </si>
  <si>
    <t>a)</t>
  </si>
  <si>
    <t>armaturne palice rebraste: S 500  Ø ≤12mm</t>
  </si>
  <si>
    <t>45 kg/m3</t>
  </si>
  <si>
    <t>b)</t>
  </si>
  <si>
    <t>armaturne palice rebraste: S 500  Ø &gt;12mm</t>
  </si>
  <si>
    <t>10 kg/m3</t>
  </si>
  <si>
    <t>c)</t>
  </si>
  <si>
    <t>armaturne mreže: S 500B</t>
  </si>
  <si>
    <t>Čiščenje obst. zunanjega kletnega zidu obstoječega objekta pod nivojem terena in nivojem vhodnega podesta (vse na lokaciji stavbe - prizidave). Priprava za polaganje vertikalne hidroizolacije, vključno z vsemi pomožnimi deli in prenosi.</t>
  </si>
  <si>
    <t>m²</t>
  </si>
  <si>
    <t>Izdelava vertikalne hidroizolacije zunanjega kletnega zidu obstoječega objekta pod nivojem terena in nivojem vhodnega podesta (vse na lokaciji stavbe - prizidave) - bitumizirani varilni trak 2x, preklopi 10 cm, varjenje stikov, predhodni premaz z Ibitolom, dobava vsega materiala, vsa pomožna dela, prenosi in transporti.</t>
  </si>
  <si>
    <t>Dobava in polaganje trdih toplotno izolacijskih plošč deb. 16 cm (npr. Fibran XPS ali enakovredno) na stiku med obstoječim kletnim zidom pod nivojem terena in novimi temelji (dilatacija) z vsemi pomožnimi deli in prenosi.</t>
  </si>
  <si>
    <t>Izdelava vertikalne hidroizolacije - bitumizirani varilni trak 2x, preklopi 10 cm, varjenje stikov, predhodni premaz z Ibitolom, dobava vsega materiala, vsa pomožna dela, prenosi in transporti (izolacija temeljev stavbe - prizidave).</t>
  </si>
  <si>
    <t>Izdelava horizontalne hidroizolacije - bitumizirani varilni trak 2x, preklopi 10 cm, varjenje stikov, predhodni premaz z Ibitolom, dobava vsega materiala, vsa pomožna dela, prenosi in transporti (talna plošča stavbe - prizidave).</t>
  </si>
  <si>
    <t>Dobava in oblaganje temeljev stavbe - prizidave z XPS ploščami deb. 20 cm (kot npr. XPS Fibran ali enakovredno) z vsemi pomožnimi deli in prenosi.</t>
  </si>
  <si>
    <t>Dobava in polaganje talne izolacije deb. 10 cm  ƛ 0,035 W/mK  (kot npr. Fibran 300-L ali enakovredno) + PE folija za izolacijo tlakov pritličja stavbe - prizidave z vsemi pomožnimi deli in prenosi.</t>
  </si>
  <si>
    <t xml:space="preserve">Izdelava strojnega tankoslojnega notranjega ometa AB sten v deb. 5 - 9 mm, vključno s predhodnim pritrjevanjem kotnih profilov in zapolnitvijo manjših utorov. Pri debelini manjši kot 5 mm je potrebno stene predhodno premazati z impregnacijskim premazom. Izdelava tankoslojnega ometa vključno z dobavo materiala, pripravo malte ter vsemi pomožnimi deli in prenosi. </t>
  </si>
  <si>
    <r>
      <t xml:space="preserve">Izdelava cementnega estriha deb. 5 cm, dilatiranega od stene z uporabo robnega traku, vključno z vgradnjo mikroarmature in potrebnih dilatacij vključno z dobavo materiala ter vsemi pomožnimi deli, prenosi in transporti. 
</t>
    </r>
    <r>
      <rPr>
        <b/>
        <sz val="10"/>
        <rFont val="Arial"/>
        <family val="2"/>
        <charset val="238"/>
      </rPr>
      <t>Opomba: Nivo estriha prizidave uskladiti z nivojem podlage v obst. avli na katero se izvede tesnilni sistem; v prizidavi se tesnilni sistem ne izvaja. Finalna obdelava v celotni avli je kamen deb. 2 cm.</t>
    </r>
  </si>
  <si>
    <t xml:space="preserve">Dobava materiala in pozidava stene v kleti (na zadnji stopnici) iz porobetona dim. 0,15 m x 0,37 m, viš. 2,17 m, vključno z vogalno ojačitvijo - za vgradnjo novih požarnih vrat z vsemi pomožnimi deli in prenosi. </t>
  </si>
  <si>
    <r>
      <t>Izvedba tesnenja na estrih z uporabo dvokomponentnega tesnilnega sistema: Izvedba tesnilnega (hidroizolacijskega) sistema, ki preprečuje prehajanje vlage v konstrukcijo z dvokomponentno visoko prilagodljivo fleksibilno cementno malto za tesnenje (kot napr. MAPELASTIC ali enakovredno). Izvedba v dveh slojih skupne debeline 2 mm, s tem, da se v prvega vtisne mrežica iz alkalno odpornih steklenih vlaken z velikostjo okenc 4,5 x 4,0 mm (kot npr. ARMIRNA MREŽICA MAPEI ali enakovredno). Na mestu dilatacijskih reg, stikov med vodoravnimi in navpičnimi površinami se vgradi gumirani poliestrski trak z alkalno odpornim filcem, kotnimi elementi in manšetami (kot npr. MAPEBAND Mapei ali enakovredno), trakove se medsebojno vtisne v prvi sloj dvokomponentne visoko prilagodljive fleksibilne cementne malte in se jih medsebojno zalepi z lepilom (kot npr. ADESILEX T SUPER ali enakovredno).</t>
    </r>
    <r>
      <rPr>
        <b/>
        <sz val="10"/>
        <rFont val="Arial"/>
        <family val="2"/>
        <charset val="238"/>
      </rPr>
      <t xml:space="preserve"> Izvedba tesnilnega sistema po navodilih proizvajalca. </t>
    </r>
    <r>
      <rPr>
        <sz val="10"/>
        <rFont val="Arial"/>
        <family val="2"/>
        <charset val="238"/>
      </rPr>
      <t xml:space="preserve">
Tesnilni sistem v prostoru obstoječe avle pod tlakom iz kamna.</t>
    </r>
  </si>
  <si>
    <t xml:space="preserve">Izvedba v dveh slojih skupne debeline 2 mm, s tem, da se v prvega vtisne mrežica iz alkalno odpornih steklenih vlaken z velikostjo okenc 4,5 x 4,0 mm (kot npr. ARMIRNA MREŽICA MAPEI ali enakovredno). </t>
  </si>
  <si>
    <t xml:space="preserve">Na mestu dilatacijskih reg, stikov med vodoravnimi in navpičnimi površinami ter okoli vertikalnih odtokov se vgradi gumirani poliestrski trak z alkalno odpornim filcem, kotnimi elementi in manšetami (kot npr. MAPEBAND Mapei ali enakovredno), trakove se medsebojno vtisne v prvi sloj dvokomponentne visoko prilagodljive fleksibilne cementne malte in se jih medsebojno zalepi z lepilom (kot npr. ADESILEX T SUPER ali enakovredno). Izvedba tesnilnega sistema po navodilih proizvajalca. </t>
  </si>
  <si>
    <t xml:space="preserve">Vsi odtoki morajo biti izvedeni s prirobnicami ter vsemi potrebnimi tesnilnimi trakovi in manšetami. </t>
  </si>
  <si>
    <t>Tesnilni sistem na vhodnem podestu 3, stopnicah 2 in 3.</t>
  </si>
  <si>
    <t>Tesnilni sistem na klančinah 1-4, podest 1 in 2, stopnice 1.</t>
  </si>
  <si>
    <t>Tesnilni sistem na AB stenah ob klančinah 2, 3, 4 in AB steni na klančini 1</t>
  </si>
  <si>
    <t>Tesnilni sistem na vseh površinah, ki se oblagajo s kamnom</t>
  </si>
  <si>
    <r>
      <t xml:space="preserve">Izvedba tesnenja na XPS podstavek pod montažno fasado - priprava za polaganje kamnitega cokla višine 25 cm: (kot npr. MAP sistem za polaganje zaključne obloge iz kamna - PLANITOP HDM Maxi v kombinaciji z mrežo iz alkalno odpornih steklenih vlaken Mapegrid G 120 in polipropilenskimi sidri Mapetherm FIX 9 ali enakovredno). 
</t>
    </r>
    <r>
      <rPr>
        <b/>
        <sz val="10"/>
        <rFont val="Arial"/>
        <family val="2"/>
        <charset val="238"/>
      </rPr>
      <t xml:space="preserve">Izvedba tesnilnega sistema po navodilih proizvajalca. 
</t>
    </r>
    <r>
      <rPr>
        <sz val="10"/>
        <rFont val="Arial"/>
        <family val="2"/>
        <charset val="238"/>
      </rPr>
      <t>Opomba: Kamniti cokel se izvede pred finalno montažo fasadnih oblog!
Tesnilni sistem za kamniti cokel pod montažno fasado.</t>
    </r>
  </si>
  <si>
    <r>
      <t xml:space="preserve">Izvedba tesnenja na AB podporne zidove proti nasipom z zasaditvijo (nasip 1 in nasip 2) z uporabo dvokomponentne zaščitne cementne malte za podzemne dele objekta: (kot npr. MAP FUNDATION ali enakovredno). Izvedba v dveh slojih skupne debeline 2 mm. 
</t>
    </r>
    <r>
      <rPr>
        <b/>
        <sz val="10"/>
        <rFont val="Arial"/>
        <family val="2"/>
        <charset val="238"/>
      </rPr>
      <t xml:space="preserve">Izvedba tesnilnega sistema po navodilih proizvajalca. </t>
    </r>
  </si>
  <si>
    <t>Tesnilni sistem AB podpornega zidu vhodnega podesta 3 in stopnic 2; klančin 1, 2 in dela južne fasadne stene - stene proti nasipom z zasaditvijo.</t>
  </si>
  <si>
    <t>Izvedba zaščite tesnjenja AB sten proti nasipom z zasaditvijo (zaščita MAP FUNDATION ali enakovredno) z gumbasto membrano PHHD, vključno z dobavo, polaganjem in vsemi pomožnimi deli in prenosi.</t>
  </si>
  <si>
    <t>Vzidava požarnih vrat velikosti do 2 m².</t>
  </si>
  <si>
    <t>Vzidava požarnih vrat velikosti nad 2 m².</t>
  </si>
  <si>
    <t>1.</t>
  </si>
  <si>
    <t>Enostranski opaž temeljne pete višine 40 cm s prenosom materiala do mesta vgraditve, razopaženjem, čiščenjem lesa in vsemi pomožnimi deli (temelj ob obstoječem objektu).</t>
  </si>
  <si>
    <t>2.</t>
  </si>
  <si>
    <t>Dvostranski opaž temeljne pete višine 40 cm s prenosom materiala do mesta vgraditve, razopaženjem, čiščenjem lesa z vsemi pomožnimi deli (temelji objekta).</t>
  </si>
  <si>
    <t>3.</t>
  </si>
  <si>
    <t>Dvostranski opaž temeljnih nastavkov objekta s prenosom materiala do mesta vgraditve, razopaženjem, čiščenjem lesa in vsemi pomožnimi deli.</t>
  </si>
  <si>
    <t>4.</t>
  </si>
  <si>
    <t>Dvostranski opaž AB sten objekta višine do 4,00 m s prenosom materiala do mesta vgraditve, razopažanjem, čiščenjem lesa ter vsemi pomožnimi deli in prenosi.</t>
  </si>
  <si>
    <t>5.</t>
  </si>
  <si>
    <t>Opaž AB plošče v naklonu nad pritličjem in nadkritja brez reber s podporami do 4.00 m, debelina plošče 18 cm, s prenosom materiala do mesta vgraditve, razopaženjem, čiščenjem lesa ter vsemi pomožnimi deli in prenosi (opaž plošče nadkritja nadvišati za 1 cm).</t>
  </si>
  <si>
    <t>6.</t>
  </si>
  <si>
    <t>Čelni opaž AB plošče višine do 20 cm s prenosom materiala do mesta vgraditve, razopažanjem, čiščenjem lesa ter vsemi pomožnimi deli in prenosi.</t>
  </si>
  <si>
    <t>m¹</t>
  </si>
  <si>
    <t>7.</t>
  </si>
  <si>
    <t>Dvostranski opaž AB atike s prenosom materiala do mesta vgraditve, razopažanjem, čiščenjem lesa ter vsemi pomožnimi deli in prenosi.</t>
  </si>
  <si>
    <t>8.</t>
  </si>
  <si>
    <t xml:space="preserve">Fasadni odri višine do 6 m s prenosom materiala do mesta vgraditve, odstranitvijo po uporabi, čiščenjem ter vsemi pomožnimi deli in prenosi. </t>
  </si>
  <si>
    <t>9.</t>
  </si>
  <si>
    <t>Premični delovni odri višine do 2 m na lesenih oz. železnih stolicah, s prenosom materiala do mesta vgraditve, odstranitvijo po uporabi, čiščenjem lesa ter vsemi pomožnimi deli in prenosi. Obračun po neto tlorisni površini.</t>
  </si>
  <si>
    <t xml:space="preserve"> </t>
  </si>
  <si>
    <t>10.</t>
  </si>
  <si>
    <t>Dvostranski opaž temeljne pete s prenosom materiala do mesta vgraditve, razopaženjem, čiščenjem lesa z vsemi pomožnimi deli.</t>
  </si>
  <si>
    <t>podporni zid podesta 3</t>
  </si>
  <si>
    <t>11.</t>
  </si>
  <si>
    <t>Dvostranski opaž temeljnih nastavkov s prenosom materiala do mesta vgraditve, razopaženjem, čiščenjem lesa in vsemi pomožnimi deli.</t>
  </si>
  <si>
    <t>Čelni opaž AB temeljne plošče višine do 30 cm s prenosom materiala do mesta vgraditve, razopažanjem, čiščenjem lesa ter vsemi pomožnimi deli in prenosi.</t>
  </si>
  <si>
    <t>12d</t>
  </si>
  <si>
    <t>Čelni opaž AB talne plošče višine 20 cm s prenosom materiala do mesta vgraditve, razopažanjem, čiščenjem lesa ter vsemi pomožnimi deli in prenosi.</t>
  </si>
  <si>
    <t>13a</t>
  </si>
  <si>
    <t>13b</t>
  </si>
  <si>
    <t>13c</t>
  </si>
  <si>
    <t>talna plošča podesta 3</t>
  </si>
  <si>
    <t>13d</t>
  </si>
  <si>
    <t>13e</t>
  </si>
  <si>
    <t>13f</t>
  </si>
  <si>
    <t>13g</t>
  </si>
  <si>
    <t>Dvostranski opaž AB sten ob klančinah s prenosom materiala do mesta vgraditve, razopažanjem, čiščenjem lesa ter vsemi pomožnimi deli in prenosi.</t>
  </si>
  <si>
    <t>14a</t>
  </si>
  <si>
    <t>stene ob klančini 1</t>
  </si>
  <si>
    <t>14b</t>
  </si>
  <si>
    <t>stene ob klančini 2, 3, 4</t>
  </si>
  <si>
    <t>Opaž zunanjih stopnic s prenosom materiala do mesta vgraditve, razopažanjem, čiščenjem lesa ter vsemi pomožnimi deli in prenosi.</t>
  </si>
  <si>
    <t>Izvedba toplotno izolacijske fasade (montažna fasada) z izolacijskimi ploščami v sestavi:</t>
  </si>
  <si>
    <t xml:space="preserve">- lepilna malta za lepljenje izolacijskih plošč  </t>
  </si>
  <si>
    <r>
      <t xml:space="preserve">- mineralne izolacijske plošče (npr. Multipor ali enakovredno - λ=0,043 W/mK) </t>
    </r>
    <r>
      <rPr>
        <b/>
        <sz val="10"/>
        <rFont val="Arial CE"/>
        <family val="2"/>
        <charset val="238"/>
      </rPr>
      <t>deb. 20 cm</t>
    </r>
    <r>
      <rPr>
        <sz val="10"/>
        <rFont val="Arial CE"/>
        <family val="2"/>
        <charset val="238"/>
      </rPr>
      <t xml:space="preserve"> </t>
    </r>
  </si>
  <si>
    <t xml:space="preserve">- pritrdilna sidra </t>
  </si>
  <si>
    <t xml:space="preserve">- sistemsko fasadno lepilo - vodoodporno (kot npr. Multipor lahka lepilna malta ali enakovredno) </t>
  </si>
  <si>
    <t>- zračni sloj 5 - 7 cm</t>
  </si>
  <si>
    <t>- montažna prezračevana fasada - kompozitne ALU plošče na podkonstrukciji (zajeta v postavkah 5-8)</t>
  </si>
  <si>
    <r>
      <t xml:space="preserve">Izvedba toplotno izolacijske obloge podzidka - ''cokla'' </t>
    </r>
    <r>
      <rPr>
        <b/>
        <sz val="10"/>
        <rFont val="Arial"/>
        <family val="2"/>
        <charset val="238"/>
      </rPr>
      <t>višine 60 cm</t>
    </r>
    <r>
      <rPr>
        <sz val="10"/>
        <rFont val="Arial"/>
        <family val="2"/>
        <charset val="238"/>
      </rPr>
      <t xml:space="preserve"> z izolacijskimi ploščami v sestavi:</t>
    </r>
  </si>
  <si>
    <r>
      <t xml:space="preserve">- XPS plošče za podzidek </t>
    </r>
    <r>
      <rPr>
        <b/>
        <sz val="10"/>
        <rFont val="Arial CE"/>
        <family val="2"/>
        <charset val="238"/>
      </rPr>
      <t>deb. 20 cm</t>
    </r>
  </si>
  <si>
    <r>
      <t xml:space="preserve">- armirani nosilni sloj - tesnjenje na XPS kot priprava za polaganje kamnitega cokla - </t>
    </r>
    <r>
      <rPr>
        <b/>
        <sz val="10"/>
        <rFont val="Arial"/>
        <family val="2"/>
        <charset val="238"/>
      </rPr>
      <t>zajeto v zidarskih delih, postavka 14</t>
    </r>
  </si>
  <si>
    <t>Izolacija podzidka - ''cokla'' montažne prezračevane fasade (60 cm od podesta oz. klančin)</t>
  </si>
  <si>
    <t>Izvedba toplotno izolacijske fasade (klasična fasada na južni strani) z izolacijskimi ploščami v sestavi:</t>
  </si>
  <si>
    <t>- armirna mrežica</t>
  </si>
  <si>
    <t xml:space="preserve">Dokončno barvo določi projektant na podlagi vzorca izbranega izvajalca. </t>
  </si>
  <si>
    <t>Izvedba toplotno izolacijske fasade podzidka - ''cokla'' z izolacijskimi ploščami v sestavi:</t>
  </si>
  <si>
    <r>
      <t xml:space="preserve">- XPS plošče za podzidek </t>
    </r>
    <r>
      <rPr>
        <b/>
        <sz val="10"/>
        <rFont val="Arial CE"/>
        <family val="2"/>
        <charset val="238"/>
      </rPr>
      <t>deb. 20 c</t>
    </r>
    <r>
      <rPr>
        <b/>
        <sz val="10"/>
        <rFont val="Arial CE"/>
        <charset val="238"/>
      </rPr>
      <t>m, višine 60 cm</t>
    </r>
  </si>
  <si>
    <t>- zaključni fasadni silikatni omet (kot npr. Baumit ali enakovredno - barva bela, enaka barvi osnovne fasade)</t>
  </si>
  <si>
    <t>Izolacija podzidka klasične fasade - jug</t>
  </si>
  <si>
    <t>Izvedba toplotno izolacijske fasade spodnje strani nadkritja nad vhodom z izolacijskimi ploščami v sestavi:</t>
  </si>
  <si>
    <r>
      <t xml:space="preserve">- mineralne izolacijske plošče (npr. Multipor ali enakovredno - λ=0,043 W/mK) </t>
    </r>
    <r>
      <rPr>
        <b/>
        <sz val="10"/>
        <rFont val="Arial CE"/>
        <family val="2"/>
        <charset val="238"/>
      </rPr>
      <t>deb. 20 cm</t>
    </r>
  </si>
  <si>
    <t xml:space="preserve">- sistemsko fasadno lepilo - vodoodporno 
(kot npr. Multipor lahka lepilna malta ali enakovredno) </t>
  </si>
  <si>
    <t>izolacija nadkritja</t>
  </si>
  <si>
    <t>3a</t>
  </si>
  <si>
    <t>Izvedba zaključnega fasadnega ometa spodnje strani nadkritja nad vhodom na vodoodporne mavčne plošče (kot npr. Fermacell ali enakovredno - zajeto v suhomontažnih delih) v sestavi:</t>
  </si>
  <si>
    <t>- armirni sloj - lepilo z vtisnjeno mrežico</t>
  </si>
  <si>
    <t xml:space="preserve">Dokončno barvo določi projektant na podlagi vzorcev izbranega izvajalca. </t>
  </si>
  <si>
    <t>zaključni omet spodnje strani nadkritja nad vhodom</t>
  </si>
  <si>
    <t>Dobava in oblaganje zaključka AB atike proti strehi z XPS ploščami deb. 10 cm z vsemi pomožnimi deli in prenosi.</t>
  </si>
  <si>
    <t>Izolacija atike proti strehi</t>
  </si>
  <si>
    <t>Montažna prezračevana fasada</t>
  </si>
  <si>
    <t>Dobava in montaža ALU kompozitnih plošč za izvedbo prezračevane fasade (plošče kot npr. PREFA kompozitne plošče ali enakovredno, dim. 1,5x4 m, debeline 4 mm, kvaliteta laka DURAGLOSS 5000, barva - temna titan 48, debelina barvnega nanosa 25 µm, sestavljene iz dveh 0,5 mm aluminijastih trakov, kvalitete materiala 3005 H 46 (Rm: &gt; 150 Mpa, Rp 0.2: &gt;120 Mpa, A50: &gt; 2%) in 3 mm FR jedra). Plošče se lepijo na podkonstrukcijo z lepilom kot npr. Propart, Innotec ali enakovredno.</t>
  </si>
  <si>
    <t>Kompletna izdelava in montaža prezračevane fasade vključno z vsemi potrebnimi elementi zaključevanj, delavniškimi načrti ter vsemi pomožnimi deli in prenosi.</t>
  </si>
  <si>
    <t>Montaža po shemi fasad in navodilih proizvajalca.</t>
  </si>
  <si>
    <t xml:space="preserve">Dobava in montaža ALU podkonstrukcije kot npr. Hilti Eurofox ali enakovredno (konzole sidrane v AB, L profili po rastru fasadnih plošč). </t>
  </si>
  <si>
    <t>Dobava in montaža dodatne jeklene podkonstrukcije za sidranje nosilcev vodila ob zahodni fasadi (sidranje podkonstrukcije v AB steno, vkl. z zunanjo pokrivno rozeto na fasadni plošči v barvi fasade). Montaža po shemi fasad in ograj ter navodilih proizvajalca.</t>
  </si>
  <si>
    <t>Dobava in montaža PREFA perforirane aluminijaste mrežice za dovod in odvod zraka v oz. iz zračnega kanala, krožne luknje Ø 5 mm. Razvite širine do 150 mm.</t>
  </si>
  <si>
    <t>Steklena stena SS - 1 kom</t>
  </si>
  <si>
    <t>Izdelava in montaža fasadne steklene stene iz dveh segmentov (vmes prostor za avtomatska drsna vrata) - sistem polstrukturne fasade sestavljene iz vertikalnih in horizontalnih ALU profilov. Kompletna izdelava in montaža fasadne steklene stene vključno z zasteklitvijo, delavniškimi načrti ter vsemi pomožnimi deli in prenosi. 
ALU profili s trojno zasteklitvijo in zahtevano toplotno prehodnostjo Uw ≤ 1,0 W/m2K, Ug≤ 0,6 W/m2K, zasteklitev fiksna, obojestransko varnostno lepljeno steklo.
Finalna obdelava profilov: barvo uskladiti z barvo fasadne kompozitne plošče - TITAN temna - RAL 7013 ali MCS S 7005-Y20R. Zidarska odprtina dim. 1,73 x 2,81m + 1,05 x 2,81 m
Steklena stena SS1</t>
  </si>
  <si>
    <t>Izkop za jaške in kanale fekalne kanalizacije z odmetom 1 m od roba izkopa. Globina izkopa od 1 do 1.5 m, naklon brežin izkopa 60°.</t>
  </si>
  <si>
    <t>Izvedba peščene posteljice kanalizacijske cevi iz nekoherentnega materiala (pesek/ gramoz Ø 4-7 mm) deb. 10 cm, kompletno z dobavo materiala ter vsemi pomožnimi deli in prenosi.</t>
  </si>
  <si>
    <t>Kompletna dobava in vgraditev gladkih PE kanalizacijskih cevi v predpisanih padcih, z vodotesnimi stiki (kompletno z dobavo in vgraditvijo tesnil), način vgradnje po navodilih proizvajalca. Cevi kompletno z vsemi fazonskimi kosi.</t>
  </si>
  <si>
    <t>Izvedba odtoka za korito in pomivalni stroj v minibaru - nadometno pod umivalnikom (v omarici) ter naprej ob temelju do novega jaška Rj.</t>
  </si>
  <si>
    <t>Ø 75</t>
  </si>
  <si>
    <t>m</t>
  </si>
  <si>
    <t>Kompletna dobava in vgraditev gladkih ali rebrastih PE kanalizacijskih cevi v predpisanih padcih, z vodotesnimi stiki (kompletno z dobavo in vgraditvijo tesnil), način vgradnje po navodilih proizvajalca. Cevi kompletno z vsemi fazonskimi kosi.</t>
  </si>
  <si>
    <t>Vodenje kanalizacije od novega Rj do PrRj in priključka na obstoječi jašek Okj</t>
  </si>
  <si>
    <t>Ø 110</t>
  </si>
  <si>
    <t xml:space="preserve">Dobava in montaža kanalizacijskega jaška fekalne kanalizacije Ø 60 iz polietilena (kot npr. hišni jašek Regeneracija), kompletno z razbremenilnim armirano betonskim obročem ter vsemi pomožnimi deli in prenosi (jašek globine 0,80 - 1,00 m). </t>
  </si>
  <si>
    <t>Nova jaška Rj in PrRj</t>
  </si>
  <si>
    <t xml:space="preserve">Dobava in montaža LTŽ kanalskih pokrovov 60/60 cm, kompletno z vsemi pomožnimi deli in prenosi. </t>
  </si>
  <si>
    <t>kanalski pokrov razred B - zelenice</t>
  </si>
  <si>
    <t>kanalski pokrov razred C - povozna površina</t>
  </si>
  <si>
    <t xml:space="preserve">Dobava in montaža peskolova iz betonske cevi Ø 30, vključno z razbremenilnim armirano betonskim obročem, priključkom vertikalnega odtoka Vo1 s strehe ter vsemi pomožnimi deli in prenosi (peskolov Pe1 v nasutju, globine 0,70 m na vhodnem podestu 3). </t>
  </si>
  <si>
    <t xml:space="preserve">Dobava in montaža inox oljnega pokrova dim. 40/40/10 cm za zunanjo uporabo s polnim dnom za zapolnitev s tlakovanjem - kamen, kompletno z vsemi pomožnimi deli in prenosi. </t>
  </si>
  <si>
    <t>pohodna površina</t>
  </si>
  <si>
    <t>Kompletna dobava in vgraditev gladke PE kanalizacijskih cevi v predpisanih padcih za iztok iz peskolova, z vodotesnimi stiki - prehod čez temeljni nastavek podpornega zidu (kompletno z dobavo in vgraditvijo tesnil), način vgradnje po navodilih proizvajalca. Priključek iz peskolova na obstoječi vertikalni odtok Ovo.</t>
  </si>
  <si>
    <t>Priključek iz peskolova Pe2 v novi jašek Rj.</t>
  </si>
  <si>
    <t>linijska kanaleta ob pločniku - podest 1</t>
  </si>
  <si>
    <t xml:space="preserve">Dobava in vgrajevanje iztočnega elementa (zbiralnika) z revizijskim elementom za kanaleto z rego (kot npr. ACO, Hauraton ali enakovredno), vključno s priključkom na kanaleto in iztokom proti obstoječem cestnem požiralniku OCp ter vsa pomožna dela in prenosi. </t>
  </si>
  <si>
    <t>Priključek iz peskolova Pe3 v obst. cestni požiralnik.</t>
  </si>
  <si>
    <t>Zasip kanalizacijske cevi v deb. 30 cm nad temenom cevi z nekoherentnim materialom (pesek/gramoz Ø 4-7 mm), kompletno z dobavo materiala in vsemi pomožnimi deli in prenosi.</t>
  </si>
  <si>
    <t>Zasip kanalizacijskega jarka z gramozom do spodnjega roba tampona v slojih po 20 cm z utrjevanjem - kanalizacija v pločniku, kompletno z dobavo materiala ter vsemi pomožnimi deli in prenosi.</t>
  </si>
  <si>
    <t>Zasip kanalizacijskega jarka z izkopano zemljo v slojih po 20 cm z utrjevanjem do višine končne ureditve - kanalizacija pod raščenim terenom, kompletno z  vsemi pomožnimi deli in prenosi.</t>
  </si>
  <si>
    <t>Zasip za stenami jaškov do spodnjega roba tampona z gramozom v slojih po 20 cm z utrjevanjem - jašek v pločniku, kompletno z dobavo materiala in vsemi pomožnimi deli in prenosi.</t>
  </si>
  <si>
    <t>Zasip za stenami jaškov do kote ureditve z izkopano zemljo v slojih po 20 cm z utrjevanjem - jašek v zelenici, kompletno z  vsemi pomožnimi deli in prenosi.</t>
  </si>
  <si>
    <t>KROVSKA DELA</t>
  </si>
  <si>
    <t>- drenažni sloj z vodnim zalogovnikom d = 25 mm</t>
  </si>
  <si>
    <t>- večnamenski rastni substrat Urbanscape Green roll d = 40 mm</t>
  </si>
  <si>
    <t>- vegetacijska preproga Urbanscape Sedum-mix d = 20 - 40 mm</t>
  </si>
  <si>
    <t>Na robovih strehe (okrog atik) se izvede nasutje prodca v šir. 30 cm in globini 7 cm vključno z ločilnim perforiranim ALU L profilom, ki je ločitveni element med prodcem in zeleno streho.</t>
  </si>
  <si>
    <t>Pri izvedbi je potrebno upoštevati tehnična navodila in smernice za polaganje zelene strehe Urbanscape. V ceni upoštevati dobavo in vgradnjo vseh komponent sistema zelene strehe Urbanscape, vključno z drenažno zaščito odtokov, vgradnjo ločilnega perforiranega aluminijastega L profila, ki služi kot ločitveni element med prodcem in zeleno streho.</t>
  </si>
  <si>
    <t>ekstenzivna zelena streha</t>
  </si>
  <si>
    <t>nasutje prodca</t>
  </si>
  <si>
    <t>m3</t>
  </si>
  <si>
    <r>
      <t>Izvedba in montaža t.i. začasnega varovalnega sistema za vzdrževanje zelene strehe - ABS višinska varovala, ki so vijačena v AB ploščo in namenjena pričvrstitvi varovalne vrvi za vzdrževalca v času vzdrževanja (</t>
    </r>
    <r>
      <rPr>
        <u/>
        <sz val="10"/>
        <rFont val="Arial"/>
        <family val="2"/>
        <charset val="238"/>
      </rPr>
      <t>ABS nosilci segajo 15 cm nad zeleno preprogo</t>
    </r>
    <r>
      <rPr>
        <sz val="10"/>
        <rFont val="Arial"/>
        <family val="2"/>
        <charset val="238"/>
      </rPr>
      <t>). Izvedba komplet z ABS nosilci - 5 kom, višine 50 cm (nosilci kot npr. ABS-lock III BE ali enakovredno), varovalno vrvjo - 30 m (kot npr. ABS Lanyard ali enakovredno) in ABS drobnim materialom</t>
    </r>
  </si>
  <si>
    <t>ABS varovalni sistem</t>
  </si>
  <si>
    <t>Dobava in montaža plastične odtočne cevi skrite v izolaciji fasade, debeline 0,70 mm, premera Ø 110 mm, vključno s potrebnimi cevnimi objemkami ter izvedbo priključka na peskolov z vsemi pomožnimi deli in prenosi (Vo1).</t>
  </si>
  <si>
    <t>Dobava in montaža ALU odtočne cevi (kot npr. PREFA ali enakovredno), debeline 0,70 mm, z dvojnim zgibom, premera Ø 110 mm, v barvi fasade (TITAN temna), vključno s potrebnimi cevnimi objemkami ter izvedbo priključka na peskolov z vsemi pomožnimi deli in prenosi (južna stran objekta Vo2).</t>
  </si>
  <si>
    <t>Opomba: Pred izdelavo obvezno preveriti dejanske mere na objektu, ograjo izdelati ter preveriti oz. preizkusiti pred pripravo za vroče cinkanje!</t>
  </si>
  <si>
    <t>kg</t>
  </si>
  <si>
    <t>b) horizontalni nosilni element iz ploščatega železa 80/15 mm (povezovalni element) - 4,02 m x 9,42 kg/m</t>
  </si>
  <si>
    <t>c) sidrna pločevina Ø150/15 mm (sidranje vertikalnih elementov)</t>
  </si>
  <si>
    <t>f) 5% teže materiala za zvare in spoje</t>
  </si>
  <si>
    <t>a) vertikalni nosilni elementi iz ploščatega železa 80/15 mm (vertikale pod različnimi koti) - 14,45 m x 9,42 kg/m</t>
  </si>
  <si>
    <t>b) horizontalni nosilni element iz ploščatega železa 80/15 mm (povezovalni element) - 12,36 m x 9,42 kg/m</t>
  </si>
  <si>
    <t>a) vertikalni nosilni elementi iz ploščatega železa 80/15 mm (vertikale pod različnimi koti) - 11,05 m x 9,42 kg/m</t>
  </si>
  <si>
    <t>b) horizontalni nosilni element iz ploščatega železa 80/15 mm (povezovalni element) - 9,26 m x 9,42 kg/m</t>
  </si>
  <si>
    <t xml:space="preserve">Vodilo na steni ob stopnicah 2:
</t>
  </si>
  <si>
    <t>a) vodilo iz okroglega železa Ø50 mm - 3,40 m x 15,41 kg/m</t>
  </si>
  <si>
    <t>c) 5% teže materiala za zvare in spoje</t>
  </si>
  <si>
    <t>c) nosilci vodila sidrani v elemente polstrukturne fasade (nosilci nevidno vpeti v vertikalni profil ALU polstrukturne fasade)</t>
  </si>
  <si>
    <t>d) 5% teže materiala za zvare in spoje</t>
  </si>
  <si>
    <t>a) vertikalni nosilni elementi iz ploščatega železa 80/15 mm (vertikale pod različnimi koti) - 5,96 m x 9,42 kg/m</t>
  </si>
  <si>
    <t>d) vodilo iz okroglega železa Ø50 mm - 3,20 m x 15,41 kg/m</t>
  </si>
  <si>
    <t>f) polnila iz ploščatega železa 30/5 mm na razmaku cca 12 cm varjene med nosilne vertikalne elemente iz ploščatega železa - 33,74 m x 1,18 kg/m</t>
  </si>
  <si>
    <t>g) 5% teže materiala za zvare in spoje</t>
  </si>
  <si>
    <t>d) vodilo iz okroglega železa Ø50 mm - 2,65 m x 15,41 kg/m</t>
  </si>
  <si>
    <t>f) polnila iz ploščatega železa 30/5 mm na razmaku cca 12 cm varjene med nosilne vertikalne elemente iz ploščatega železa - 18,42 m x 1,18 kg/m</t>
  </si>
  <si>
    <t>Vrata v klet, na isti lokaciji kot obstoječa</t>
  </si>
  <si>
    <t>Oprema: Nasadila s samozapiralom, evakuacijska ključavnica, evakuacijska kljuka (kljuka v smeri evakuacije za odpiranje z eno potezo oz. z eno roko; ključavnica, ki omogoča odpiranje vrat v smeri evakuacije brez ključa); z zunanje strani ročaj dolžine 60 cm v črni barvi ali barvi patinirane medenine (po izbiri projektanta na podlagi vzorca izbranega izvajalca).
Debelina stene 78 cm.
Vhodna vrata v dvorano v pritličju, na isti lokaciji kot obstoječa.</t>
  </si>
  <si>
    <t>Prizidava</t>
  </si>
  <si>
    <t>Demontaža obst. lesene obloge in izvedba nove stenske obloge (novi zaključki sten na stiku obstoječega in prizidanega v širini 90 cm, višine 290 cm) iz mavčnih plošč na kovinski pokonstrukciji (sidranje v obstoječo nosilno steno), vključno s fugiranjem stikov, vsemi potrebnimi zaključevanji in vogalnimi ojačitvami ter vsemi pomožnimi deli ter prenosi - dvojna obloga iz mavčnih plošč debeline 2x1,25 cm (proti prostoru kot npr. Knauf diamant ali enakovredno, notranja plošča kot npr. Knaug gips navadna ali enakovredno).
Fugiranje: fugirna masa in ojačitveni bandažni trak z vsemi potrebnimi pomožnimi deli in prenosi.</t>
  </si>
  <si>
    <t>akustične mavčne plošče kot npr. CLEANEO AKUSTIC 10/23R (okrogla perforacija) ali enakovredno</t>
  </si>
  <si>
    <t>gladke mavčne plošče</t>
  </si>
  <si>
    <t>revizijska vratca 30 x 30 cm</t>
  </si>
  <si>
    <t>stopničasti zaključek - gladke mavčne plošče
Stopničasti zaključek je delno v radiu, izvedba po šabloni, zaključki ob leseni oblogi na stik, prosti zaključek na spodnji strani obdelan z robnim profilom.</t>
  </si>
  <si>
    <t>Izvedba zapiranja stropa nadkritja z vodoodpornimi mavčnimi ploščami (kot npr. Fermacell ali enakovredno), vključno s podkonstrukcijo, pritrdilnim materialom, obdelavo površin in stikov ter vsa pomožna dela in prenosi. Višina obešanja 21 cm, pritrjevanje v AB ploščo nadkritja). Površine pripravljene za izvedbo zaključnega fasadnega ometa. Strop nadkritja - na površino stropa se montira linijska svetilka (zunanji rob nadkritja).</t>
  </si>
  <si>
    <t>Avla v nadstropju</t>
  </si>
  <si>
    <t xml:space="preserve">Stropna kaskada v višini 15 cm </t>
  </si>
  <si>
    <t>Revizijske odprtine z vratci v spuščenem stropu dim. 40x40 cm</t>
  </si>
  <si>
    <t>Priprava novih AB sten in obstoječih zidanih sten za pleskanje z brušenjem in kitanjem z disperzijskim kitom ter vsemi pomožnimi deli, prenosi in pripravo podlage.</t>
  </si>
  <si>
    <t>Priprava podlage za pleskanje in pleskanje stenske obloge (novi zaključki sten na stiku obstoječega in prizidanega) iz mavčnih plošč z dobavo materiala ter vsemi pomožnimi deli in prenosi. Fugiranje spojev z Uniflot in armirno mrežico iz steklenih vlaken, obdelava glajenje celotne površine z FILLEND FINISH LIGHT + emulzija. Barva na akrilni osnovi, bela.</t>
  </si>
  <si>
    <t>Priprava podlage za pleskanje in pleskanje stropnih površin iz mavčnih plošč (kombinacija akustičnih in gladkih mavčnih plošč) z dobavo materiala ter vsemi pomožnimi deli in prenosi. Fugiranje spojev z Uniflot in armirno mrežico iz steklenih vlaken, obdelava glajenje celotne površine z FILLEND FINISH LIGHT + emulzija. Barva na akrilni osnovi, bela.</t>
  </si>
  <si>
    <r>
      <t xml:space="preserve">Priprava podlage za pleskanje in pleskanje stropnih površin iz mavčnih plošč z dobavo materiala ter vsemi pomožnimi deli in prenosi. Fugiranje spojev z Uniflot in armirno mrežico iz steklenih vlaken, obdelava glajenje celotne površine z FILLEND FINISH LIGHT + emulzija. Barva na akrilni osnovi, bela.
</t>
    </r>
    <r>
      <rPr>
        <b/>
        <sz val="10"/>
        <rFont val="Arial"/>
        <family val="2"/>
        <charset val="238"/>
      </rPr>
      <t>Avla v nadstropju</t>
    </r>
  </si>
  <si>
    <r>
      <t xml:space="preserve">Priprava obstoječih zidanih sten za pleskanje z brušenjem in kitanjem z disperzijskim kitom ter vsemi pomožnimi deli, prenosi in pripravo podlage.
</t>
    </r>
    <r>
      <rPr>
        <b/>
        <sz val="10"/>
        <rFont val="Arial"/>
        <family val="2"/>
        <charset val="238"/>
      </rPr>
      <t>Avla v nadstropju</t>
    </r>
  </si>
  <si>
    <r>
      <t xml:space="preserve">Pleskanje obstoječih zidanih sten z dobavo materiala ter vsemi pomožnimi deli in prenosi z barvo za mokro brisanje. Fugiranje spojev z Uniflot in armirno mrežico iz steklenih vlaken, obdelava glajenje celotne površine z FILLEND FINISH LIGHT + emulzija. Sistem za mokro brisanje - osnova v belem odtenku (barva DIFFANY - 2 nanosa) + NEBULA TRANSPARENT - zaščitni lak, 2 nanosa z zlatimi bleščicami v srednjem razmerju. Obvezna kvaliteta materiala in navodila izvedbe kot npr. Blik d.o.o. Ljubljana ali enakovredno. Dokončno izbiro barve in materiala potrdi projektant na podlagi vzorcev izbranega izvajalca. 
</t>
    </r>
    <r>
      <rPr>
        <b/>
        <sz val="10"/>
        <rFont val="Arial"/>
        <family val="2"/>
        <charset val="238"/>
      </rPr>
      <t>Avla v nadstropju</t>
    </r>
  </si>
  <si>
    <t>OPOMBA:</t>
  </si>
  <si>
    <t>Izvedba tesnilnega sistema na vseh površinah, ki se oblagajo s kamnom, je zajeta v zidarskih delih.</t>
  </si>
  <si>
    <r>
      <t>Osnova: kamen belo sivo, kot npr. granit SNOW WHITE ali enakovredno</t>
    </r>
    <r>
      <rPr>
        <sz val="10"/>
        <rFont val="Arial"/>
        <family val="2"/>
        <charset val="238"/>
      </rPr>
      <t xml:space="preserve"> - dim. plošč 15 x 130 cm</t>
    </r>
  </si>
  <si>
    <t>vzorec: kamen rjavo zlato, kot npr. EMERALD PEARL ali enakovredno - dim. plošč 36-40 x 130 cm</t>
  </si>
  <si>
    <t xml:space="preserve">Dobava materiala in polaganje kamnitega stenskega zaključka v prostoru avle (obstoječe in prizidava) - kamen deb. 2 cm na tesnilni sistem in lepilo za kamen kot npr. ELASTORAPID ali enakovredno. Polaganje z vsemi pomožnimi deli in prenosi. </t>
  </si>
  <si>
    <t>kamen belo sivo, kot npr. granit SNOW WHITE ali enakovredno, viš. 10 cm (na vse stene razen pod obst. lesenimi stenskimi oblogami)</t>
  </si>
  <si>
    <t>kamen belo sivo, kot npr. granit SNOW WHITE ali enakovredno, viš. 20 cm (pod obst. lesenimi stenskimi oblogami - oblaganje v radiih, rezanje kamna na ustrezno dimenzijo)</t>
  </si>
  <si>
    <t>Dobava materiala in polaganje zunanjega kamnitega tlaka na stopnicah nepravilnih trapeznih oblik, na tesnilni sistem in lepilo za kamen kot npr. ELASTORAPID ali enakovredno, cementna fugirna masa, ki preprečuje izcvetenje kot npr. Ultracolor Plus ali enakovredno. Nastopne ploskve deb. 3 cm s pobranim robom, čelne ploskve deb. 2 cm.  Polaganje po shemi polaganja, z vsemi pomožnimi deli in prenosi.
Kamen kot npr. Pohorski tonalit ali enakovredno, obdelava nastopnih ploskev - žgano, obdelava roba in čel - polirano.</t>
  </si>
  <si>
    <t>a</t>
  </si>
  <si>
    <t>* nastopne ploskve - kamen rezan na plošče 0,345 m x 1,60 m</t>
  </si>
  <si>
    <t>* čela - kamen rezan na plošče 0,148 m x 1,60 m</t>
  </si>
  <si>
    <t>b</t>
  </si>
  <si>
    <t>* nastopne ploskve - kamen rezan na plošče 0,335 m x 1,60 m</t>
  </si>
  <si>
    <t>* čela - kamen rezan na plošče 0,153 m x 1,60 m</t>
  </si>
  <si>
    <t>c</t>
  </si>
  <si>
    <t>* nastopne ploskve - kamen rezan na plošče 0,312 m x 1,60 m</t>
  </si>
  <si>
    <t>* čela - kamen rezan na plošče 0,164 m x 1,60 m</t>
  </si>
  <si>
    <t>Dobava materiala in oblaganje cokla pod montažno fasado - kamen deb. 2 cm, višine 25 cm na tesnilni sistem (opisan v zidarskih delih, postavka 14) in lepilo za kamen kot npr. ELASTORAPID ali enakovredno, cementna fugirna masa, ki preprečuje izcvetenje kot npr. Ultracolor Plus ali enakovredno. Polaganje z vsemi pomožnimi deli in prenosi - cokl višine 25 cm nad klančino;
Kamen kot npr. Pohorski tonalit ali enakovredno, obdelava polirano.
Opomba: Kamniti cokel se izvede pred finalno montažo fasadnih oblog!
Oblaganje cokla pod montažno fasado.</t>
  </si>
  <si>
    <t>stopnice</t>
  </si>
  <si>
    <t>podest</t>
  </si>
  <si>
    <t>dimenzija predpražnika 120 x 80 cm</t>
  </si>
  <si>
    <t>Dimenzija prehoda: 1400 x 2400 mm                                                               
Zasteklitev: izolacijsko steklo, 22 mm
Pogon/tehnika:
zanesljiva funkcija za ubežne poti z 2-motorno tehnologijo, baterijsko napajanje za zasilno odpiranje v primeru izpada napajanja, tih DC pogon, gladko drsenje, samodejna zaznava in prikaz napak, nastavljiv čas odprtja, reducirano odpiranje (zimski način), nastavljiva hitrost odpiranja in zapiranja, avtomatsko vračanje v primeru zaznave ovire.</t>
  </si>
  <si>
    <r>
      <t xml:space="preserve">Krmilna naprava:
programsko stikalo s prikazovalnikom, na katerem se prikazuje izbrana nastavitev: avtomatsko (poletje/zima), stalno odprto, konec delavnika, noč (zaklepanje kot opcija).  
</t>
    </r>
    <r>
      <rPr>
        <u/>
        <sz val="10"/>
        <rFont val="Arial"/>
        <family val="2"/>
        <charset val="238"/>
      </rPr>
      <t>Zaklepanje</t>
    </r>
    <r>
      <rPr>
        <sz val="10"/>
        <rFont val="Arial"/>
        <family val="2"/>
        <charset val="238"/>
      </rPr>
      <t xml:space="preserve">: bistabilno elektromagnetno zaklepanje integrirano v pogon z možnostjo ročnega odklepanja v primeru reševanja.
</t>
    </r>
    <r>
      <rPr>
        <u/>
        <sz val="10"/>
        <rFont val="Arial"/>
        <family val="2"/>
        <charset val="238"/>
      </rPr>
      <t>Proženje vrat:</t>
    </r>
    <r>
      <rPr>
        <sz val="10"/>
        <rFont val="Arial"/>
        <family val="2"/>
        <charset val="238"/>
      </rPr>
      <t xml:space="preserve"> znotraj in zunaj kombiniran senzor - radar in varnostni senzor.       Finalna obdelava profilov: barvo uskladiti z barvo fasadne kompozitne plošče - TITAN temna - RAL 7013 ali MCS S 7005-Y20R.    V primeru izpada električne napetosti se vrata morajo varno odpreti!</t>
    </r>
  </si>
  <si>
    <t>avtomatska drsna vrata ADV1 (montaža v polstrukturno fasado), ADV2 (montaža v notranjo stekleno steno)</t>
  </si>
  <si>
    <t>OPOMBA: Zaščita obst. TK voda, ki poteka ob pločniku je sestavni del načrta in popisa s področja elektrotehnike.</t>
  </si>
  <si>
    <t>Nasipavanje in utrjevanje nasipov z izkopano zemljo v slojih po 20 cm z nabijanjem, kompletno z dovozom zemlje z deponije na gradbišču ter vsemi pomožnimi deli in prenosi. Nasipavanje do - 0,30 cm pod koto končne ureditve. Oblikovanje nasipov - ob robu podestov in klančin 60 cm ravno ter naprej v naklonu.</t>
  </si>
  <si>
    <t>nasip 1 (nasip ob vhodnem podestu 3 in stopnicami 3)</t>
  </si>
  <si>
    <t>nasip 2 (nasip na zahodni in južni strani, ob klančinah in delno ob objektu)</t>
  </si>
  <si>
    <t>Končno planiranje in humusiranje zelenice - trate ob peščeni poti s sejanjem trave z vsemi pomožnimi deli in prenosi.</t>
  </si>
  <si>
    <r>
      <t xml:space="preserve">Površinski izkop za peščeno pot ob brezah v globino do 30 cm z odvozom izkopanega materiala na deponijo na gradbišču v razdaljo 200 m.
</t>
    </r>
    <r>
      <rPr>
        <b/>
        <sz val="10"/>
        <rFont val="Arial"/>
        <family val="2"/>
        <charset val="238"/>
      </rPr>
      <t xml:space="preserve">Izkop se vrši ročno in pazljivo, da se ne poškoduje korenin, s ciljem ohranitve obstoječih dreves - breza 3 kom. </t>
    </r>
  </si>
  <si>
    <t>Planiranje planuma peščene poti po izvršenem izkopu z utrjevanjem.</t>
  </si>
  <si>
    <t>Izvedba tampona peščene poti v debelini 25 cm iz gramoza granulacije do 32 mm z nabijanjem. Izvedba tampona z dobavo materiala in vsemi pomožnimi deli in prenosi.</t>
  </si>
  <si>
    <t>Dobava in polaganje obrob peščene poti iz kovinskih ali umetnih mas, ki se lahko ukrivljajo min. 1 m (kot. npr. LINEFIX standard ali enakovredno) za preprečitev zaraščanja trave. Obrobe se pritrjujejo s pritrdilnimi klini na 20-25 cm z vsemi pomožnimi deli in prenosi.
Obrobe med različnimi površinami (tlakovanje, peščena pot, zelenice)</t>
  </si>
  <si>
    <t>Dobava in polaganje obrobe po spodnjem robu zalomljene oblike zasaditve žive meje na nasipu 1 - meja definira rob zasaditve in striženja (kot. npr. LINEFIX standard ali enakovredno) Obrobe se pritrjujejo s pritrdilnimi klini na 20-25 cm z vsemi pomožnimi deli in prenosi. 
Obroba med živo mejo in ostalo zasaditvijo.</t>
  </si>
  <si>
    <t>Dobava in polaganje granitnih vrtnih robnikov 5/25/100 cm v betonski temelj MB 10 z vsemi pomožnimi deli in prenosi.
Vrtni granitni robnik kot zaključek nasipa 1</t>
  </si>
  <si>
    <t xml:space="preserve">poglobljeni robnik </t>
  </si>
  <si>
    <t xml:space="preserve">robnik od 0 do 13 cm </t>
  </si>
  <si>
    <t xml:space="preserve">robnik od 0 do 16 cm </t>
  </si>
  <si>
    <t>Dobava in polaganje betonskih robnikov 15/25/100 cm v betonski temelj MB 10 z vsemi pomožnimi deli in prenosi in zalivanjem stika med robnikom in asfaltom z bitumensko zalivno maso.
Novi robnik pločnika proti novi ureditvi
Opomba: Polaganje robnika na stiku s klančino prilagoditi klančini!</t>
  </si>
  <si>
    <t xml:space="preserve">robnik od 0 do 15 cm </t>
  </si>
  <si>
    <t xml:space="preserve">robnik 15 cm </t>
  </si>
  <si>
    <t>robnik 15 cm v radiih 2,20 m in 2,50 m</t>
  </si>
  <si>
    <r>
      <t xml:space="preserve">Dobava in zasaditev grmovnic, okrasnih trav in trajnic na nasip 1, nasip 2 in setev trate, z nabavo sadik, izkopom, zemljo, gnojilom ter vsemi pomožnimi deli in prenosi. </t>
    </r>
    <r>
      <rPr>
        <b/>
        <sz val="10"/>
        <rFont val="Arial"/>
        <family val="2"/>
        <charset val="238"/>
      </rPr>
      <t xml:space="preserve">Zasaditev in vzdrževanje po zasaditvenem načrtu. </t>
    </r>
    <r>
      <rPr>
        <sz val="10"/>
        <rFont val="Arial"/>
        <family val="2"/>
        <charset val="238"/>
      </rPr>
      <t>Končno izbiro uskladiti s projektantom.</t>
    </r>
  </si>
  <si>
    <t>kos</t>
  </si>
  <si>
    <r>
      <t xml:space="preserve">Okrasne trave: </t>
    </r>
    <r>
      <rPr>
        <i/>
        <sz val="10"/>
        <rFont val="Arial"/>
        <family val="2"/>
        <charset val="238"/>
      </rPr>
      <t>Bouteloua gracilis</t>
    </r>
    <r>
      <rPr>
        <sz val="10"/>
        <rFont val="Arial"/>
        <family val="2"/>
        <charset val="238"/>
      </rPr>
      <t xml:space="preserve"> (modra prerijska trava)
Saditi v linijah s križnim zamikom in sadilno razdaljo 30 cm; razdalja med vzdolžnimi sadilnimi linijami je 20 cm - poglej zasaditveni načrt!</t>
    </r>
  </si>
  <si>
    <t>d</t>
  </si>
  <si>
    <r>
      <t xml:space="preserve">Trajnica: </t>
    </r>
    <r>
      <rPr>
        <i/>
        <sz val="10"/>
        <rFont val="Arial"/>
        <family val="2"/>
        <charset val="238"/>
      </rPr>
      <t>Gaura lindheimerii</t>
    </r>
    <r>
      <rPr>
        <sz val="10"/>
        <rFont val="Arial"/>
        <family val="2"/>
        <charset val="238"/>
      </rPr>
      <t xml:space="preserve"> 'Whirling Butterflies'
(gavra 'Whirling Butterflies')
Sajenje med okrasnimi travami - poglej zasaditveni načrt!</t>
    </r>
  </si>
  <si>
    <r>
      <t xml:space="preserve">Dobava in zasaditev plezavke v zelenici ob južni fasadi objekta - ozelenjena stena s plezavko </t>
    </r>
    <r>
      <rPr>
        <i/>
        <sz val="10"/>
        <rFont val="Arial"/>
        <family val="2"/>
        <charset val="238"/>
      </rPr>
      <t>Parthenocissus quinquefolia</t>
    </r>
    <r>
      <rPr>
        <sz val="10"/>
        <rFont val="Arial"/>
        <family val="2"/>
        <charset val="238"/>
      </rPr>
      <t xml:space="preserve"> (navadna divja trta) - saditi na razdalji 70 cm.
Velikost sadike ob dobavi 100-150 cm, 2x presajena.</t>
    </r>
  </si>
  <si>
    <t>Zastiranje celotne zasajene površine z drobno drobljenim lubjem temno rjave barve, brez lesenih sekancev. Debelina zastirke 4 cm, na strmem delu nasipa 1 površinsko, v tanjšem sloju. Zastirka se ne sme mešati z zemljo. Materiali za zastiranje ne smejo škodovati rastlinam, prav tako ne smejo ovirati pronicanje vode in prehoda zraka v tla.</t>
  </si>
  <si>
    <t>Dobava in montaža klopi nepravilne oblike iz brušenega betona, barva svetla, sedež je poliran, stranske površine peskane; vse površine imajo transparenten premaz za zaščito pred vremenskimi vplivi (npr. Ziegler urbana oprema, tip Arrow ali enakovredno), vključno z vsemi pomožnimi deli in prenosi.</t>
  </si>
  <si>
    <t>Zaris intervencijske površine za gasilce dim. 7x12 m, z vsemi pomožnimi deli in preddeli (glej načrt požarne varnosti!)</t>
  </si>
  <si>
    <t>Dobava in montaža table - ''varno področje evakuirancev'' z vsemi pomožnimi deli in preddeli (glej načrt požarne varnosti!)</t>
  </si>
  <si>
    <t>X</t>
  </si>
  <si>
    <t>Oprema se izdela v skladu s tlorisnimi dispozicijami opreme, shemami izdelave opreme in popisom opreme. V shemah izdelave opreme so podani zunanji in omejitveni (zgornji in spodnji) gabariti pohištvene opreme; materiali, obdelave in finalizacije so opisani v posameznih postavkah popisa opreme.</t>
  </si>
  <si>
    <t>Vse dimenzije predvidene opreme je pred izdelavo potrebno preveriti na mestu samem in jih uskladiti s projektantom.
Dokončno določitev barv in detajlov uskladiti s projektantom.</t>
  </si>
  <si>
    <t>Ponudnik (izvajalec) opreme mora izpolniti okoljske zahteve, ki so zajete v prilogi 8. Temeljne in dodatne okoljske zahteve za pohištvo iz Uredbe o zelenem javnem naročanju.
Pohištvo mora biti proizvedeno iz okoljsko manj obremenjujočih materialov, zlasti iz lesa in z okoljsko manj obremenjujočimi procesi.</t>
  </si>
  <si>
    <t>OPOMBA: Notranja oprema za obst. avlo v pritličju je že izvedena. Izvede se blenda okoli radiatorja v nadstropju. Novi pohištveni elementi v delu prizidave so oblikovno nadaljevanje obstoječega - zato je obdelave in materiale v celotnem prostoru avle potrebno uskladiti in poenotiti.</t>
  </si>
  <si>
    <t xml:space="preserve">omara + kuhinjski elementi + kuhinjski aparati       </t>
  </si>
  <si>
    <t>zgibna vrata dim. 250x220 cm + 33 cm fiksno (vodili sta pod podnožjem in v stropu ''omare'' - vrata prekrijejo debelino stropa omare)</t>
  </si>
  <si>
    <t>zgibna vrata</t>
  </si>
  <si>
    <t>zaključna stena ob omari</t>
  </si>
  <si>
    <t>št. 3 izdelava in montaža pulta ob zaključni steni</t>
  </si>
  <si>
    <t>dim. 40x275-290 cm (nepravilni zaključki zaradi poševne montaže - horizontalna polica pulta se prelomi in nadaljuje v ''nogo'' pod kotem ca. 60°, višina pulta je 120 cm, zgornja polica in ''noga'' sta deb 5 cm. Pult je dodatno in nevidno sidran v podkonstrukcijo zaključne stene.</t>
  </si>
  <si>
    <t>pult ob zaključni steni</t>
  </si>
  <si>
    <t>klop nepravilne oblike</t>
  </si>
  <si>
    <t>5a</t>
  </si>
  <si>
    <t>izdelava in montaža maske za radiator v avli sestavljene iz police in ''noge''</t>
  </si>
  <si>
    <t>Polica je nepravilne oblike dim. 26-100x154-(105+85), višina police je 120 cm, pod polico je ''noga'' dim. 125 cm, višine 116,2 cm, polica in ''noga'' sta deb 3,8 cm. Polica se dodatno sidra v AB steno.
Na lokaciji radiatorja se izvede izrez za montažo mrežice dim. 120x15 cm.</t>
  </si>
  <si>
    <t>maska za radiator v avli</t>
  </si>
  <si>
    <t>izdelava in montaža maske za radiator v vetrolovu sestavljene iz police, ''noge'' in bočnih stranic</t>
  </si>
  <si>
    <t>Polica je pravilne oblike dim. 80x30 cm, višina police je 90 cm, pod polico je ''noga'' dim. 80x86,4 cm, polica in ''noga'' sta deb 3,8 cm. Ob straneh so stranici širine 18 cm.
Na lokaciji radiatorja se izvede izrez za montažo mrežice dim. 60x10 cm.</t>
  </si>
  <si>
    <t>maska za radiator v vetrolovu</t>
  </si>
  <si>
    <t>št. 6 drog za obešanje plakatov v vetrolovu
- izdelava in montaža droga za obešanje plakatov skupaj z vodilom, obešali in poster letvicami (montaža tik pod stropom z vsemi potrebnimi elementi za montažo, drog kot galerijska šina sistem kot npr. STUDIO ČERNE ali enakovredno, za montažo vodila KOBRA ali enakovredno);                                                  
Drog za obešanje (galerijska šina) je kovinski ali Alu profil okvirnih dimenzij v x š: 3 x 1 cm, dimenzija profila naj se prilagodi optimalni izvedbi - pomembno je, da je na spodnji strani utor šir. cca 4 mm za umestitev vodila - sistem kot STUDIO ČERNE Ljubljana ali enakovredno (vzorec profila ima projektant); drog barvan v mat črno barvo;                                                            
Dolžina droga: 150 cm; 1 kom;                  
Vodilo z 2 mm laksom, tip KOBRA (kot npr. STUDIO ČERNE ali enakovredno), 12 kom;                  
Obešala kot npr. STUDIO ČERNE ali enakovredno, 12 kom;  
Poster letvice 12 kom. barvane v mat črno.</t>
  </si>
  <si>
    <t>Montaža gasilnih aparatov na prah S6 (1x pritličje, 1x nadstropje)</t>
  </si>
  <si>
    <t>ur</t>
  </si>
  <si>
    <t>Izdelava projekta izvedenih del (PID)</t>
  </si>
  <si>
    <t>* arhitektura in zunanja ureditev</t>
  </si>
  <si>
    <t>* gradbene konstrukcije</t>
  </si>
  <si>
    <t>Izdelava izkaza požarne varnosti po končani gradnji - izvedeni ukrepi</t>
  </si>
  <si>
    <t xml:space="preserve">Izdelava geodetskega posnetka izvedenega stanja </t>
  </si>
  <si>
    <t>objekt: Dom kulture Brežice</t>
  </si>
  <si>
    <t>investitor: Občina Brežice, Cesta prvih borcev 18, Brežice</t>
  </si>
  <si>
    <t>št. projekta: 3148/A-16-Niv</t>
  </si>
  <si>
    <t xml:space="preserve">POPIS DEL GRADBENO - OBRTNIŠKA DELA </t>
  </si>
  <si>
    <t>SKLOP DVORANA</t>
  </si>
  <si>
    <t>* Vse naprave in elementi v popisu materiala in del so nevedeni samo primeroma (kot npr.) zaradi</t>
  </si>
  <si>
    <t>* Pri oddaji ponudbe naročniku je izvajalec dolžan sam preveriti zmnožke in seštevke ter prenose le</t>
  </si>
  <si>
    <t>sestavila:</t>
  </si>
  <si>
    <t>REKAPITULACIJA - DVORANA</t>
  </si>
  <si>
    <t>GRADBENA DELA:</t>
  </si>
  <si>
    <t>II TESARSKA DELA</t>
  </si>
  <si>
    <t>I KLJUČAVNIČARSKA DELA</t>
  </si>
  <si>
    <t>II MIZARSKA DELA</t>
  </si>
  <si>
    <t xml:space="preserve">III SUHOMONTAŽNA DELA </t>
  </si>
  <si>
    <t xml:space="preserve">IV PLESKARSKA  DELA </t>
  </si>
  <si>
    <t>V TLAKARSKA DELA</t>
  </si>
  <si>
    <t>VI ZAKLJUČNA DELA</t>
  </si>
  <si>
    <t>VII OPREMA</t>
  </si>
  <si>
    <t>VIII PARKIRIŠČE</t>
  </si>
  <si>
    <r>
      <rPr>
        <b/>
        <sz val="11"/>
        <color theme="1"/>
        <rFont val="Arial"/>
        <family val="2"/>
        <charset val="238"/>
      </rPr>
      <t>GRADBENA + OBRTNIŠKA DELA</t>
    </r>
    <r>
      <rPr>
        <sz val="11"/>
        <color theme="1"/>
        <rFont val="Arial"/>
        <family val="2"/>
        <charset val="238"/>
      </rPr>
      <t xml:space="preserve"> </t>
    </r>
  </si>
  <si>
    <t>UREDITEV GRADBIŠČA</t>
  </si>
  <si>
    <t>Ureditev gradbišča s postavitvijo ograje, ureditvijo transportnih poti, ureditev deponij gradbenega in odpadnega materiala ter vsemi potrebnimi deli za ureditve gradbišča (gradbišče skupne površine cca 500 m2).</t>
  </si>
  <si>
    <t>RUŠITVENA DELA, DEMONTAŽE OPREME, ODVOZ PORUŠENEGA MATERIALA</t>
  </si>
  <si>
    <t>Opomba: v preddelih je obdelana demontaža oblog sten in stropa ter rušitve.</t>
  </si>
  <si>
    <t>Demontaža lesenih stenskih oblog do linije zaključka okroglin oz. do začetka cokla (pritličje) in na balkonu, skupaj z leseno masko luči, vključno s podkonstrukcijo in odvozom porušenega materiala na deponijo na gradbišču z razvrščanjem po vrsti odpadka.  Opomba: demontaža zadnje stene balkona je zajeta v postavki 8.</t>
  </si>
  <si>
    <r>
      <t xml:space="preserve">Rušenje oz. brušenje betonskega tlaka stopničastih tal v parterju dvorane (10 stopnic v širini cca 1,00 m in dolžini cca 10,00 m; višina stopnice cca 6 cm) vključno s sanacijo večjih poškodb tlaka vsled rušenja (zahteve: ravnost podlage po EN 18202 tabela 3), za kasnejši nanos disperzijskega predpremaza kot npr. Sika KH Fix in izravnave podlage s cement polimerno izravnalno maso kot npr. Sika ZM. 
Rušenje betonskega tlaka z odvozom porušenega materiala na deponijo na gradbišču z razvrščanjem po vrsti odpadka in odvozom na stalno deponijo.
</t>
    </r>
    <r>
      <rPr>
        <b/>
        <sz val="10"/>
        <rFont val="Arial CE"/>
        <charset val="238"/>
      </rPr>
      <t>Zadnja stopnica (pod balkonom) ostane!</t>
    </r>
  </si>
  <si>
    <t>Odvoz porušenega materiala na končno  deponijo v razdaljo do 20 km, ločeno po vrstah odpadka z nakladanjem materiala ter vsemi pomožnimi deli in prenosi</t>
  </si>
  <si>
    <t>* lesena stenska obloga</t>
  </si>
  <si>
    <t>* les (letve - podkonstrukcija)</t>
  </si>
  <si>
    <t>*armstrong obloga (stene, strop)</t>
  </si>
  <si>
    <t>* tekstilna obloga</t>
  </si>
  <si>
    <t>* mešanice betona, ki ne vsebujejo nevarnih snovi</t>
  </si>
  <si>
    <t>* prezračevalne rešetke - pločevina</t>
  </si>
  <si>
    <t xml:space="preserve">II TESARSKA  DELA </t>
  </si>
  <si>
    <t>* ODRI</t>
  </si>
  <si>
    <t>Premični delovni odri višine do 2.5 m z vso potrebno zaščito za varno delo. Delovni odri kompletno s postavitvijo, demontažo in vsemi pomožmi deli in prenosi.</t>
  </si>
  <si>
    <t>Premični delovni odri višine do 4,0 m z vso potrebno zaščito za varno delo. Delovni odri kompletno s postavitvijo, demontažo in vsemi pomožmi deli in prenosi.</t>
  </si>
  <si>
    <t>Premični delovni odri višine do 8,0 m z vso potrebno zaščito za varno delo. Delovni odri kompletno s postavitvijo, demontažo in vsemi pomožmi deli in prenosi.</t>
  </si>
  <si>
    <t>Ponovna montaža obstoječega lesenega vodila odrskih stopnic na nove nosilce vodila (dolžina vodila 2x 1,80 m, vodilo se pred montažo prebarva v črno).</t>
  </si>
  <si>
    <t>Nosilci vodila</t>
  </si>
  <si>
    <t>Izdelava nosilcev vodila iz kovinskih cevi Ø 2 cm L oblike skupaj z barvanjem.</t>
  </si>
  <si>
    <t>- nosilci vodila za sidranje v nosilno steno (ki je v ozadju mavčne obloge) - 8,5 + 18,5 cm (8,5 + 10 cm), skrita sidrna ploščica Ø 5 cm, deb. 8 mm, vidni zaključek na gipsu je okrasna ploščica Ø 7 cm. Železo kvalitete S235 barvano s temeljno in zaključno barvo - črno mat. Dokončno izbiro barve potrdi projektant na podlagi vzorcev izbranega izvajalca.</t>
  </si>
  <si>
    <t>4 kom nosilcev vodila</t>
  </si>
  <si>
    <t>Dvoranski most</t>
  </si>
  <si>
    <t>IPE 180 (2 x 6,35 =12,7 m) teža 18,8 kg/m1;            
4 kom. dolžine 6,35 m (po dva na sredini vijačena ali varjena skupaj)
477,50 kg</t>
  </si>
  <si>
    <t>sidrne plošče 200/200/10; 4 kom.
1,30 kg</t>
  </si>
  <si>
    <t>5% teže materiala za zvare, spoje, kemična sidra
23,85 kg</t>
  </si>
  <si>
    <t xml:space="preserve">Pri vseh postavkah je upoštevana kompletna obdelava in morebitno barvanje izdelkov! </t>
  </si>
  <si>
    <t>Izdelava in montaža nove zaključne lesene stenske obloge v nagibu (na odru do stopnic) skupaj s podkonstrukcijo.  Konstrukcija je nepravilne trapezne oblike (spodaj cca 2,00 m, zgoraj cca 2,30 m do prezračevalnih rešetk), ki je vertikalno nagnjena za 40 cm - visi proti odru.  Obloga je iveral v imitaciji lesa, barva črna, raster oz. delitev lesene obloge je razviden v detajlu (poglej detajl delitve stenske obloge v nagibu), zaključki ABS 2 mm v enakem vzorcu in barvi kot osnova. Dokončni izbor materiala in barvo potrdi projektant na podlagi vzorcev izbranega izvajalca.</t>
  </si>
  <si>
    <t>NOVE STENSKE OBLOGE</t>
  </si>
  <si>
    <t>Oblikovanje stenskih oblog iz mavčnih plošč - kot npr. Knauf Gips v naslednjem zaporedju: cokl, obloga spodaj, središčni pas, obloga zgoraj</t>
  </si>
  <si>
    <t>Izvedba cokla iz mavčnih plošč v višini enaki višini odrske stopnice (cca 18 cm) v dolžini 2x 16,50 m. Obloga 1x 1,25 cm Knauf DIAMANT, lepljeno na steno.  Fugiranje: Fugirna masa in ojačitveni bandažni trak z vsemi pomožnimi deli in prenosi.</t>
  </si>
  <si>
    <t>Izvedba obloge spodaj iz mavčnih plošč na kovinski podkonstrukciji (sidranje v obstoječo nosilno steno), vključno s fugiranjem stikov.                                     
Akustična stenska obloga v sestavi:
- podkonstrukcija iz profilov UD/CD in direktnih akustičnih obešal, sidranih v obodne stene s primernimi sidrnimi klini/vijaki, votli prostor 60 mm
- mineralna volna z voalom (akustično tkanino) KI TP435B d = 60 mm
- trde mavčne plošče DFH2IR (diamant) d = 12,5 mm; stiki se fugirajo z maso Uniflott in armirajo s trakom iz steklenih vlaken; KNAUF W623C Cleaneo Akustik,  z vsemi potrebnimi zaključevanji ter vsemi pomožnimi deli in prenosi.                                                                                                                                   
Opomba: Na zaključku oz. prehodu iz cokla v oblogo se montirajo linijska svetila v Alu profilu 35/35 mm - uskladiti!                 
Opomba: Na lokacijah obst. prezračevalnih rešetk se izvedejo izrezi v ploščah in vgradijo nove rešetke v enakih dimenzijah (cca 50/30 cm).</t>
  </si>
  <si>
    <t xml:space="preserve">trde mavčne plošče DFH2IR (diamant) </t>
  </si>
  <si>
    <t xml:space="preserve">Izvedba središčnega pasa iz mavčnih plošč na kovinski podkonstrukciji (sidranje v obstoječo nosilno steno), vključno s fugiranjem stikov (središčni pas je nepravilne oblike, odmaknjen od stene 20 cm, obloga je v večjem delu akustična obloga, v prvi tretjini pri odru gladka, zadaj na steni gladka, lepljena na steno).                                     *Podkonstrukcija iz pocinkanih kovinskih profilov po DIN 18182-1 z uporabo tesnilnega traku. Profili UW 75 + 125-06 in CW na razmaku 625 mm, z vsemi potrebnimi zaključevanji ter vsemi pomožnimi deli in prenosi .                                                                            * Spredaj akustične plošče debeline 1x1,25 cm - kot npr. Knauf Gips CLEANEO AKUSTIK 12/25R (400 mm), brez dodatne izolacije, v prvi tretjini 1x1,25 cm Knauf Gips DIAMANT, zadaj 1x1,25 cm Knauf Gips navadna lepljena na steno)                                                          Fugiranje: Fugirna masa in ojačitveni bandažni trak z vsemi pomožnimi deli in prenosi.                                                     Opomba: Na zaključkih oz. prehodih proti spodnji in zgornji oblogi se montirajo linijska svetila v Alu profilu 35/35 mm - uskladiti!                 </t>
  </si>
  <si>
    <t xml:space="preserve">Akustične mavčne plošče Cleaneo Akustik 8/12/50 R UFF </t>
  </si>
  <si>
    <t>trde mavčne plošče DFH2IR (diamant) - spredaj</t>
  </si>
  <si>
    <t xml:space="preserve">Knauf Gips navadna plošča </t>
  </si>
  <si>
    <t xml:space="preserve">Izvedba obloge zgoraj iz mavčnih plošč na kovinski podkonstrukciji (sidranje v obstoječo nosilno steno), vključno s fugiranjem stikov.                                
Akustična stenska obloga v sestavi:
- podkonstrukcija iz profilov UD/CD in direktnih akustičnih obešal, sidranih v obodne stene s primernimi sidrnimi klini/vijaki, votli prostor 60 mm
- mineralna volna z voalom (akustično tkanino) KI TP435B d = 60 mm
- trde mavčne plošče DFH2IR (diamant) d = 12,5 mm; stiki se fugirajo z maso Uniflott in armirajo s trakom iz steklenih vlaken; KNAUF W623C Cleaneo Akustik                                     </t>
  </si>
  <si>
    <t>trde mavčne plošče DFH2IR (diamant)</t>
  </si>
  <si>
    <t xml:space="preserve">Izvedba obloge na zadnji steni balkona iz mavčnih plošč (kombinacija akustičnih in gladkih plošč) na kovinski podkonstrukciji (sidranje v obstoječo nosilno steno in v tla), vključno s fugiranjem stikov  (obloga poteka v isti liniji kot obstoječa; na poševninah od tal do stropa (2,60 m) in vmes nad linijo vrat in projekcijskih odprtin (0,62 m) so akustične plošče, ki so min. 20 cm odmaknjene od stene. Na ravnem delu pod projekcijskimi odprtinami in ob vratih so gladke plošče.                                     *Podkonstrukcija iz pocinkanih kovinskih profilov po DIN 18182-1 z uporabo tesnilnega traku Profili UW 75-06 in 75+125 - 06,  CW  na razmaku 625 mm, z vsemi potrebnimi zaključevanji ter vsemi pomožnimi deli in prenosi.                                                                           * Po poševnini in vmes nad linijo vrat in projekcijskih odprtin akustične plošče debeline 1x1,25 cm - kot npr. Knauf Gips CLEANEO AKUSTIK 12/25R (400 mm), brez dodatne izolacije, spodaj 1x1,25 cm Knauf Gips DIAMANT)                                                          Fugiranje: Fugirna masa in ojačitveni bandažni trak z vsemi pomožnimi deli in prenosi.                                        </t>
  </si>
  <si>
    <t>Knauf Gips akustične plošče</t>
  </si>
  <si>
    <t>Knauf Gips DIAMANT</t>
  </si>
  <si>
    <t>NOVE STROPNE OBLOGE</t>
  </si>
  <si>
    <r>
      <t xml:space="preserve">Oblikovanje stropa iz mavčnih plošč - kot npr. Knauf Gips v naslednjem zaporedju: obodni zaključek z akustičnim pasom (ki je nižji od središčnega dela zaradi zahtevanega zračnega prostora), središčni del stropa.                                                     </t>
    </r>
    <r>
      <rPr>
        <sz val="10"/>
        <rFont val="Arial CE"/>
        <charset val="238"/>
      </rPr>
      <t xml:space="preserve">Opomba: Lokacije obst. prezračevalnih rešetk se ohranjajo in ne spreminajo. </t>
    </r>
    <r>
      <rPr>
        <b/>
        <sz val="10"/>
        <rFont val="Arial CE"/>
        <charset val="238"/>
      </rPr>
      <t>Opomba: Elementi podkonstrukcije spuščenih stropov morajo biti razporejeni optimalno in racionalno s ciljem doseganja čimmanjše obtežbe stropa!!</t>
    </r>
  </si>
  <si>
    <t>Izvedba obodnega zaključka med steno in akustičnim obodnim pasom v širini 18 cm z oblogo iz Knauf Gips gladkih mavčnih plošč 1x1,25 cm, stropni kovinski profili obešeni na obst. leseno podkonstrukcijo stropa (deske), strop kompletno s fugiranjem stikov ter vsemi pomožnimi deli in prenosi. Lomljena linija spuščanja od 44 cm do 93 cm - poglej shemo stropa dvorane.</t>
  </si>
  <si>
    <t>obodni zaključek trde mavčne plošče DFH2IR (Diamant)</t>
  </si>
  <si>
    <t xml:space="preserve">obodni akustični pas akustične mavčne plošče Cleaneo Akustik 8/12/50 R UFF </t>
  </si>
  <si>
    <r>
      <t xml:space="preserve">Izvedba središčnega dela stropa - razgibano med obst. prezračevalnimi rešetkami in akustičnim pasom z oblogo iz Knauf Gips gladkih mavčnih plošč 1x1,25 cm, stropni kovinski profili obešeni na obst. leseno podkonstrukcijo stropa (deske), strop kompletno s fugiranjem stikov ter vsemi pomožnimi deli in prenosi. Lomljena linija spuščanja trikotnih oblik med rešetkami, spuščanja od 13 cm do 93 cm - poglej shemo stropa dvorane. Opomba: V delu stropa (med prvima dvema linijama prezračevalnih rešetk) kjer je predvidena umestitev novega dvoranskega mosta je potrebna uskladitev z monterji. Opomba: Med obst. rešetkami v prvem nizu se umesti dve rešetki enaki kot ostale (2x60/60 cm) zaradi poenotenega videza tega dela stropa.
</t>
    </r>
    <r>
      <rPr>
        <b/>
        <sz val="10"/>
        <rFont val="Arial CE"/>
        <charset val="238"/>
      </rPr>
      <t>Akustični sekundarni strop v sestavi:</t>
    </r>
    <r>
      <rPr>
        <sz val="10"/>
        <rFont val="Arial CE"/>
        <charset val="238"/>
      </rPr>
      <t xml:space="preserve">
- akustična obešala 0,4 kN, tip Nonius dolžine do 400 mm, dvonivojska podkonstrukcija iz profilov UD/CD; uporabijo se dovoljeni sidrni vijaki(klini, primerni za sidranje v nosilno konstrukcijo!
- mineralna volna KI MP EXT 035 (Mineral Plus Extra) d = 100 mm
- trde mavčne plošče DFH2IR (Diamant) d = 12,5 mm; stiki se fugirajo z maso Uniflott in armirajo s trakom iz steklenih vlaken KNAUF D127 Cleaneo Akustik.</t>
    </r>
  </si>
  <si>
    <t>središčni del stropa trde mavčne plošče DFH2IR (Diamant)</t>
  </si>
  <si>
    <t>rešetki enaki obstoječim</t>
  </si>
  <si>
    <t>Izvedba stropne kaskade med akustičnim pasom in središčnim delom (akustični pas je nižji) z oblogo iz Knauf Gips gladkih mavčnih plošč 1x1,25 cm, stropni kovinski profili obešeni na obst. leseno podkonstrukcijo stropa (deske), obloga kompletno s fugiranjem stikov ter vsemi pomožnimi deli in prenosi. Nepravilna lomljena linija obloge, ki sledi liniji spuščanja akustičnih plošč (od 44 cm do 93 cm) - poglej shemo stropa dvorane.</t>
  </si>
  <si>
    <t>stropna kaskada  - lomljena (15 m2)</t>
  </si>
  <si>
    <t>Izvedba zaključne stropne obloge med stenami v nagibu (nad odrom, poglej mizarska dela) v širini 2,30 m oz. do prvih obst. prezračevalnih rešetk z oblogo iz Knauf Gips gladkih mavčnih plošč 1x1,25 cm, višina spuščanja cca 13 cm, stropni kovinski profili obešeni na obst. leseno podkonstrukcijo stropa (deske), obloga kompletno s fugiranjem stikov ter vsemi pomožnimi deli in prenosi. Zaključna stropna obloga je barvana v črno in je vizualno nadaljevanje stenskih oblog.</t>
  </si>
  <si>
    <t>zaključna stropna obloga Knauf Gips gladka plošča</t>
  </si>
  <si>
    <t>Izvedba stropa pod balkonom (strop v rahlem naklonu v nadaljevanju trikotnega zaključka balkona) z oblogo iz Knauf Gips gladkih mavčnih plošč 1x1,25 cm, stropni kovinski profili obešeni na obst. nosilno konstrukcijo stropa, višina spuščanja minimalna, strop kompletno s fugiranjem stikov ter vsemi pomožnimi deli in prenosi.                 Opomba: Na zadnji steni se strop zaključuje na obstoječe polkrožne lesene obloge.</t>
  </si>
  <si>
    <t>strop balkona Knauf Gips gladke plošče</t>
  </si>
  <si>
    <t xml:space="preserve">107,00 m2 </t>
  </si>
  <si>
    <t>70,00 m2 + 15,40 m2</t>
  </si>
  <si>
    <t>obstoječe lesene obloge na vhodu</t>
  </si>
  <si>
    <t>parapetna obloga na vhodu</t>
  </si>
  <si>
    <t>obloga balkonske ograje</t>
  </si>
  <si>
    <t xml:space="preserve">V TLAKARSKA  DELA </t>
  </si>
  <si>
    <t>oder in odrske stopnice</t>
  </si>
  <si>
    <t>dvorana (parter)</t>
  </si>
  <si>
    <t>balkon</t>
  </si>
  <si>
    <t>Dobava in lepljenje visokokvalitetne vinilne heterogene talne obloge kot npr. Gerflor Creation 55, barva 1269 Fabrik Mix Dark Grey ali enakovredno na cokel pod stenskimi oblogami v dvorani v višini cca 18 cm (obloga se lepi na mavčno ploščo). Obloga enaka kot tlak dvorane.</t>
  </si>
  <si>
    <t>cokel</t>
  </si>
  <si>
    <t xml:space="preserve">VI ZAKLJUČNA DELA </t>
  </si>
  <si>
    <t>VIII OPREMA (SKLOP DVORANA)</t>
  </si>
  <si>
    <t>Ponudnik (izvajalec) opreme mora izpolniti okoljske zahteve, ki so zajete v prilogi 8. Temeljne in dodatne okoljske zahteve za pohištvo iz Uredbe o zelenem javnem naročanju (Ur.l. RS, št. 102/2011, 18/2012, 24/2012, 64/2012, 2/2013 in 89/14).
Pohištvo mora biti proizvedeno iz okoljsko manj obremenjujočih materialov, zlasti iz lesa, in z okoljsko manj obremenjujočimi procesi.</t>
  </si>
  <si>
    <t>Dvoranski  vrstni stol s preklopnim sedežem kot npr. STOL MEDIA ali enakovredno. 
Stoli se modularno sestavljajo v vrste s skupnim sredinskim rokonaslonom. 
Kovinska konstrukcija stola:
-	stranice izdelane iz jeklenih kvadratnih  profilov dim.40 x 40 mm, debeline 2 mm
-	 ogrodje se montira preko talne pritrdilne plošče pravokotnega preseka
-	 kovinski deli prašno barvani z epoxy barvo,  RAL po izboru. Debelina nanosa 80 µm.
Sedež:
-	12 mm  bukova vezana plošča
-	Plošča je sestavljena iz 11 slojev križno lepljenega bukovega furnirja, debeline max.1,2 mm
-	Na osnovno ploščo sedeža je nalepljena  hladno rezana negorljiva pena z odprtimi porami, kvalitete RF 45/50 debeline 70 mm. Vgrajena pena mora izpolnjevati pogoj negorljivosti EN 1021-1, 2 in okoljski certifikat OEKO-TEX Standard 100. 
-	Sedež  z všitimi stranskimi deli oblečen v kvalitetno tapetniško blago in s tapetniškimi sponkami pritrjen na nosilno osnovo. Sedež je v celoti oblečen v blago.
-	 Blago mora biti negorljivo po EN 1021-1,2 in odporno proti obrabi (minimalno 100.000 ciklov po Martindale) in je izdelano iz reciklirane plastike-
Blago je »kaširano« s 3mm peno in stabilizacijsko mrežico.</t>
  </si>
  <si>
    <t>Dekorativni zastor - harlekin (montiran na obst. okvir projekcijskega platna za kino)
cca 9,00 x 1,20 m iz Trevire CS 520g/m2 s 100% naborom. Zgoraj prišit tekstilni trak 4 cm in vtisnjena kovinska očesa vsakih 25 cm s tekstilnimi vezicami. Spodaj izdelan žep 10 cm z utežno vrvico 200g/m. Material že v osnovi težko vnetljiv po EN13501 B-s2,d0 brez tretiranja. Barva po izboru arhitekta.</t>
  </si>
  <si>
    <t>ALU vodilo - riloga za črni zadnji zastor
Dolžina cca 9,4m, profil minimalno 34x40mm, komplet z vozički, in dvema vozičkoma za prekrivanje 25cm in vsem pritrdilnim materialom. Kot npr. TRUMPF95</t>
  </si>
  <si>
    <t>ALU vodilo - riloga za beige zadnji zastor
Dolžina cca 9,4m, profil minimalno 34x40mm, komplet z vozički (brez prekrivanja) in vsem pritrdilnim materialom. Kot npr. TRUMPF95</t>
  </si>
  <si>
    <t>ALU vodilo - riloga za stranska kritja
Dolžina cca 6,1m, profil minimalno 34x40mm, komplet z vozički brez prekrivanja in vsem pritrdilnim materialom.</t>
  </si>
  <si>
    <t>Ročica za obešanje, obračanje in hitro montažo/demontažo stranskih "nog",
vključno s pritdrilnim materialom</t>
  </si>
  <si>
    <t>Stropna sufita cca 9,4x1,0m iz črnega moltona 300g/m2 brez nabora.
Zgoraj prišit tekstilni trak 4 cm in vtisnjena kovinska očesa vsakih 25 cm s tekstilnimi vezicami. Spodaj izdelan žep 10 cm z utežno vrvico 200g/m. Tretirano za težko vnetljivost po EN13501 B-s2,d0. Kot npr. Gerriets Duvettyne R55.</t>
  </si>
  <si>
    <t>Stropna sufita cca 9,4x0,80m iz črnega moltona 300g/m2 brez nabora.
Zgoraj prišit tekstilni trak 4 cm in vtisnjena kovinska očesa vsakih 25 cm s tekstilnimi vezicami. Spodaj izdelan žep 10 cm z utežno vrvico 200g/m. Tretirano za težko vnetljivost po EN13501 B-s2,d0. Kot npr. Gerriets Duvettyne R55.</t>
  </si>
  <si>
    <t>Stropna sufita cca 9,4x1,50m iz črnega moltona 300g/m2 brez nabora.
Zgoraj prišit tekstilni trak 4 cm in vtisnjena kovinska očesa vsakih 25 cm s tekstilnimi vezicami. Spodaj izdelan žep 10 cm z utežno vrvico 200g/m. Tretirano za težko vnetljivost po EN13501 B-s2,d0. Kot npr. Gerriets Duvettyne R55.</t>
  </si>
  <si>
    <t>Nosilna cev stropne sufite fi30mm, vključno z vsem spojnim, pritrdilnim in obešalnim materialom.</t>
  </si>
  <si>
    <t>Izmere, načrtovanje, dostava, montaža zaves, rilog in priklop motorja vključno z vsem potrebnim vijačnim, spojnim in pritrdilnim materialom. Certifikati za zavese in načrti izvedenih del na papirju in v CAD digitalni obliki.</t>
  </si>
  <si>
    <t>IX PARKIRIŠČE</t>
  </si>
  <si>
    <t>za asfaltirane površine</t>
  </si>
  <si>
    <t>Valjanje tampona z vibracijskim valerjem</t>
  </si>
  <si>
    <t xml:space="preserve">asfaltirane površine </t>
  </si>
  <si>
    <t>Dobava in vgraditev obrabnega sloja asfalta AC 8 surf B70/100, A4 deb. 3 cm na asfaltno podlago z vsemi pomožnimi deli in prenosi. Nove asfaltirane površine.</t>
  </si>
  <si>
    <t>Dobava in vgraditev asfalta 16 base B50/70 A4 v deb. 6 cm na pripravljeno tamponsko podlago z vsemi pomožnimi deli in prenosi. Nove asfaltirane površine</t>
  </si>
  <si>
    <t xml:space="preserve">Dobava in polaganje betonskega robnika 15/25/100 cm ob robu asfaltnih površin vključno z betonsko podlago z vsemi pomožnimi deli in prenosi. Radij robnikov 8,00 m.
Robnik se poveže na višino obtoječih robnikov ob objektu in ob cesti. </t>
  </si>
  <si>
    <t>Zalivanje stikov med obstoječim in novim asfaltom na cesti, stik med asfaltom in betonskim robnikom z vročo zalivno bitumensko maso z vsemi pomožmimi deli in prenosi.</t>
  </si>
  <si>
    <t>stebrički</t>
  </si>
  <si>
    <t>veriga (vroče cinkana z prevleko iz umetne mase)</t>
  </si>
  <si>
    <t>Končno planiranje in humusiranje zelenice (ob betonskem robniku) v debelini cca 20 cm s sejanjem trave z vsemi pomožnimi deli in prenosi. Humus iz deponije v sklopu gradbišča.</t>
  </si>
  <si>
    <t>Dobava in montaža betonskega elementa za zapiranje prometa in preprečevanje parkiranja - čok v izvedbi sivega kulirja;  masa 110 kg. Na vrhu vgrajena matica, ki je v pomoč pri premikanju. Dimenzije: viš. 40 cm, premer 40 cm.</t>
  </si>
  <si>
    <r>
      <t xml:space="preserve">                                     </t>
    </r>
    <r>
      <rPr>
        <b/>
        <sz val="11"/>
        <rFont val="Arial"/>
        <family val="2"/>
        <charset val="238"/>
      </rPr>
      <t xml:space="preserve">      </t>
    </r>
    <r>
      <rPr>
        <b/>
        <sz val="11"/>
        <rFont val="Arial CE"/>
        <charset val="238"/>
      </rPr>
      <t xml:space="preserve"> A. POPIS DEL ZA GRADBENA</t>
    </r>
  </si>
  <si>
    <t xml:space="preserve">          A. POPIS GRADBENO - OBRTNIŠKIH DEL </t>
  </si>
  <si>
    <t>A. PRIZIDAVA</t>
  </si>
  <si>
    <t>B. SKLOP DVORANA</t>
  </si>
  <si>
    <t>B.</t>
  </si>
  <si>
    <t>Št. projekta: 3148/A-16-Niv</t>
  </si>
  <si>
    <t>Vsi elementi konstrukcije barvani črno mat! Vse mere preveriti na licu mesta! Most mora biti izdelan skladno z načrti, popisom in opisom v tehničnem poročilu! Izvajalec si glede na tehnologijo izdelave mostov sam izdela delavniške risbe. Delavniške risbe in statično oceno nosilnosti izvajalec dostavi v potrditev nadzoru pred pričetkom del. Z obzirom na izbrano opremo se preveri in prilagodi dimenzija nosilca.</t>
  </si>
  <si>
    <t>Obstoječi portalni most in stranska mostova</t>
  </si>
  <si>
    <t>Priprava in barvanje kovinskih delov obst. portalnega mostu in dveh stranskih mostov ter obst. kovinske lestve za dostop na most (viš. 6,50m). Dim.: stranski most cca 7,70x0,50m; portalni most 11,00x0,50m; izveden iz okroglih kovinskih cevi in ploščatega železa. 
Barvanje obsega brušenje kovinskih elementov, čiščenje z JUBOLIN razredčilom,  1 x osnovni antikorozijski premaz za železo kot npr JUBIN Metal primer, 2x nanos pokrivne antikorozijske barve za železo  kot npr. JUBIN . Barva črna mat. Kompletna izvedba barvanja kovinskih ograj  z vsemi pomožnimi deli in prenosi. Uporaba barve po navodilih proizvajalca.</t>
  </si>
  <si>
    <t>Zadnja galerija</t>
  </si>
  <si>
    <t>Dobava materiala, izdelava in montaža v zadnjo nosilno steno (konzolno, z navezavo na obst. stranska mostova), dim. 11,00 m x 0,70 m za obešanje odrske tehnike s podkonstrukcijo iz kovinskih kvadratnih cevi 40x40x6mm (kvaliteta S235), kompletno z dobavo jekla, montažo, barvanjem jekla (barva črna) ter vsemi pomožnimi deli in prenosi (lokacija galerije na zadnji steni odra; višina enaka višini obst. stranskih mostov cca 6,50 m).                             Ddokončno mikrolokacijo galerije je obvezno potrebno uskladiti z monterji. 
Stojke ograje galerije so iz cevi 30x60x3 mm, viš. 1,00 m; na razmaku 1,00 m; stojke so zaključene z horizontalnimi vodili iz cevi fi 48x3 mm (21,30 m1); na višini 0,74 m so na stojke privarjene še dodatne cevi fi 48x3 mm (11,00 m1); Na nosilcih je izveden okvir iz L- profila 60x60x6 mm (dim. 0,70 m x 10,65 m); nanj so položene 18 mm bukove VP (7,50 m2), težko vnetljive po EN 13501-1 Cfl-s1, barvane črno mat z akrilno barvo na vodni osnovi, položene na gumi trakove in privijačene na konstrukcijo; deske so zaključene s protizdrsnim robom 100 mm iz krivljene pločevine 3 mm ( 11,00 m1). Galerija je privarjena tudi na obst. stranska mostova.</t>
  </si>
  <si>
    <t>ALU vodilo - riloga za glavni zastor
Dolžina cca 10,0m, profil minimalno 34x40mm, komplet z vozički, dvema vozičkoma za prekrivanje 25cm, vrvenicami, vlečno vrvjo in vsem pritrdilnim materialom. Prigrajen elektromotorni pogon za hitrost min. 60 cm/sec v eno stran, komplet s končnimi stikali, krmilno omarico,  lokalno instalacijo in dvema tipkalnima tablojema. Kot Gerriets sistem TRUMF95 in TRAC DRIVE.</t>
  </si>
  <si>
    <t>Zadnji zastor cca 5,0x7,3m iz črnega moltona 300g/m2 brez nabora.
Zgoraj prišit tekstilni trak 4 cm in vtisnjena kovinska očesa vsakih 25 cm s tekstilnimi vezicami. Spodaj izdelan žep 10 cm z utežno vrvico 200g/m. Tretirano za težko vnetljivost po EN13501 B-s2,d0. Kot npr. Gerriets Duvettyne R55.</t>
  </si>
  <si>
    <t>Zadnji zastor cca 9,4x7,3m iz beige moltona 300g/m2 brez nabora.
Zgoraj prišit tekstilni trak 4 cm in vtisnjena kovinska očesa vsakih 25 cm s tekstilnimi vezicami. Spodaj izdelan žep 10 cm z utežno vrvico 200g/m. Tretirano za težko vnetljivost po EN13501 B-s2,d0. Kot npr. Gerriets Duvettyne R55.</t>
  </si>
  <si>
    <t>Stranska kritja cca 1,5x6,4m iz črnega moltona 300g/m2 brez nabora.
Zgoraj prišit tekstilni trak 4 cm in vtisnjena kovinska očesa vsakih 25 cm s tekstilnimi vezicami. Spodaj izdelan žep 10 cm z utežno vrvico 200g/m. Tretirano za težko vnetljivost po EN13501 B-s2,d0. Kot npr. Gerriets Duvettyne R55.</t>
  </si>
  <si>
    <t>Stranska kritja - "noge" cca 1,2x6,4m iz črnega moltona 300g/m2 brez nabora.
Zgoraj prišit tekstilni trak 4 cm in vtisnjena kovinska očesa vsakih 25 cm s tekstilnimi vezicami. Spodaj izdelan žep 10 cm z utežno vrvico 200g/m. Tretirano za težko vnetljivost po EN13501 B-s2,d0. Kot npr. Gerriets Duvettyne R55.</t>
  </si>
  <si>
    <t>Stranska kritja - "noge" cca 1,2x6,4m iz beige moltona 300g/m2 brez nabora.
Zgoraj prišit tekstilni trak 4 cm in vtisnjena kovinska očesa vsakih 25 cm s tekstilnimi vezicami. Spodaj izdelan žep 10 cm z utežno vrvico 200g/m. Tretirano za težko vnetljivost po EN13501 B-s2,d0. Kot npr. Gerriets Duvettyne R55.</t>
  </si>
  <si>
    <t>Glavni zastor cca 525x650 cm iz Trevire CS 520g/m2 s 100% naborom
Zgoraj prišit tekstilni trak 4 cm in vtisnjena kovinska očesa vsakih 20 cm s tekstilnimi vezicami. Spodaj izdelan žep 10 cm z utežno vrvico 200g/m. Na straneh zarobljeno in z enostranskim aplavznim robom 60 cm. Zadnja stran podloga iz ustreznega črnega tekstila Trevira CS 100g/m2. Material že v osnovi težko vnetljiv po EN13501 B-s2,d0 brez tretiranja. Barva po izboru arhitekta.</t>
  </si>
  <si>
    <t>SPLOŠNE OPOMBE K POPISU</t>
  </si>
  <si>
    <t>Tam, kjer je v popisu opreme določen kos opisan kot določen tip ali blagovna znamka, se to razume v smislu lažjega opisa: enakovreden ali boljši.</t>
  </si>
  <si>
    <t>Izvajalec je dolžan izvesti vsa dela kvalitetno, v skladu s predpisi, projektom, tehničnimi pogoji za izgradnjo  in v skladu z dobro prakso.</t>
  </si>
  <si>
    <t>Za naslednja dela, če se eventuelno pojavijo pri izvajanju del, se ne bodo priznali posebni stroški in jih je potrebno vkalkulirati v enotne cene:</t>
  </si>
  <si>
    <t xml:space="preserve"> - v ceni po enoti mere zajeti vse transportne in ostale stroške ter izdajo vse certifikatov, atestov in navodil za uporabo</t>
  </si>
  <si>
    <t xml:space="preserve"> - ceni je zajeti dobavo in montažo materiala na licu mesta, izdelavo prebojev ter ostala montažna dela</t>
  </si>
  <si>
    <t xml:space="preserve"> - tipi  opreme so podani informativno, pri vsaki zamenjavi je potrebno pridobiti soglasje investitorja, projektanta in nadzornika</t>
  </si>
  <si>
    <t xml:space="preserve"> - pri izvedbi posameznih instalacij upoštevati splošne opise inštalacij iz projekta</t>
  </si>
  <si>
    <t xml:space="preserve"> -  gradbeni odri</t>
  </si>
  <si>
    <t xml:space="preserve"> - koordinacija del med izvajalci </t>
  </si>
  <si>
    <t xml:space="preserve"> - podati dokazila o ustreznosti in vsaj enakovredni kvaliteti s projektom predvidenimi rešitvami</t>
  </si>
  <si>
    <t xml:space="preserve"> - projektantu naročiti dela vezana na potrditev sprememb v kolikor ni že potrjeno s strani odgovornega nadzornika</t>
  </si>
  <si>
    <t xml:space="preserve"> Vse mere vezane na obstoječo konstrukcijo, pred pričetkom del preveriti na kraju samem</t>
  </si>
  <si>
    <t>Dolžnost izvajalca je izvesti predhoden ogled objekta ter tehnologijo gradnje in enotne cene prilagoditi dejanskim razmeram na gradbišču</t>
  </si>
  <si>
    <t>Med gradbenimi deli se ne sme ogrožati okolice in onemogočati funkcioniranja območja.</t>
  </si>
  <si>
    <t>Izvalaec mora v PZI dokumentacijo vnašati vse spremembe, ki nastanejo pri izvajanju in te predati projektantu PID dokumentacije</t>
  </si>
  <si>
    <t> Poz.</t>
  </si>
  <si>
    <t>Opis postavke</t>
  </si>
  <si>
    <t>Enota</t>
  </si>
  <si>
    <t>Količina</t>
  </si>
  <si>
    <t>Cena/ enota</t>
  </si>
  <si>
    <t>Vrednost</t>
  </si>
  <si>
    <t>INSTALACIJA ZA RAZSVETLJAVO</t>
  </si>
  <si>
    <t>A1</t>
  </si>
  <si>
    <t>Kabli uvlečeni v izolacijske cevi in položeni podometno ali v spuščenem stropu, komplet z drobnim montažnim materialom</t>
  </si>
  <si>
    <t>-</t>
  </si>
  <si>
    <t xml:space="preserve">NYM-J 3 x 1.5 mm2                          </t>
  </si>
  <si>
    <t xml:space="preserve">NYM-J 4 x 1.5 mm2                          </t>
  </si>
  <si>
    <t xml:space="preserve">NYM-J 5 x 1.5 mm2                          </t>
  </si>
  <si>
    <t>A2</t>
  </si>
  <si>
    <t>Izolacijske cevi za montažo kablov, položene v spuščenem stropu ali podometno, komplet z dolbenjem stropa in sten objekta</t>
  </si>
  <si>
    <t xml:space="preserve">fi-16 mm                                                       </t>
  </si>
  <si>
    <t>A3</t>
  </si>
  <si>
    <t>Varnostna LED svetilka, komplet z žarnico, akumulatorjem za 1 urno avtonomijo, napisno ploščico z oznako tokokroga in zaporedne številke in priborom za montažo</t>
  </si>
  <si>
    <t xml:space="preserve">230V/3W, IP 42, 1-urna                    </t>
  </si>
  <si>
    <t>A4</t>
  </si>
  <si>
    <r>
      <t xml:space="preserve">S1 - Linijski ALU vgradni profil , zunanjih dimenzij 35mm x 35mm x 6000mm. Narejen iz vlečenega eloksiranega aluminija, zaščiten z opalnim samougasnim polikarbonatnim pokrovom propustnosti minimalno 80%, montažnimi pritrdili in zaključnimi kosi . V profilu je vgrajen LED trak moči 9000lm, napetosti 24V, s temperaturo svetlobe 3000K in zaščito IP65. Enakomerna distribucija svetlobe.  Komplet z ustreznim napajalnikom  ter montažnim priborom. Ustreza standardom CEI EN 60598-1, UNI EN 12464-1, EN62471:2008.  Z garancijsko dobo 5 (pet) let.
Svetilo spada v energijski razred: A+ 
</t>
    </r>
    <r>
      <rPr>
        <sz val="10"/>
        <rFont val="Arial"/>
        <family val="2"/>
        <charset val="238"/>
      </rPr>
      <t>Kot npr. ali enakovredno:
PROIZVAJALEC: FOBMARK
TIP: FM LK1</t>
    </r>
  </si>
  <si>
    <t>A5</t>
  </si>
  <si>
    <r>
      <t xml:space="preserve">S2 -  Stropno vgradno svetilo, opremljeno z LED virom  in priloženim dislociranim napajalnikom. Moč LED vezja max. 24W, kot sevanja - WALL WASHER, 2600 lumnov, 3000K. življenska doba LED minimalno 50.000 ur, CRI&gt;90 ter Mac Adams 3. Dimenzije: 290x45x60mm.  Svetilka ima stopnjo zaščite IP20. Svetilki je priložena oprema za montažo in priklop. Svetilka ustreza standardom CEI EN 60598-1, UNI EN 12464-1. Z garancijsko dobo 5 (pet) let.
Svetilo spada v energijski razred: A ++
</t>
    </r>
    <r>
      <rPr>
        <sz val="10"/>
        <rFont val="Arial"/>
        <family val="2"/>
        <charset val="238"/>
      </rPr>
      <t>Kot npr. ali enakovredno:
Proizvajalec: NEKO
Tip: FUSION</t>
    </r>
  </si>
  <si>
    <t>A6</t>
  </si>
  <si>
    <r>
      <t xml:space="preserve">S3 - Linijski ALU vgradni profil , zunanjih dimenzij 18mm x 19mm x 1920mm. Narejen iz vlečenega eloksiranega aluminija, zaščiten z opalnim samougasnim polikarbonatnim pokrovom propustnosti minimalno 80%, montažnimi pritrdili in zaključnimi kosi . V profilu je vgrajen LED trak moči 1000lm, napetosti 24V, s temperaturo svetlobe 3000K in zaščito IP65. Enakomerna distribucija svetlobe.  Komplet z ustreznim napajalnikom  ter montažnim priborom. Ustreza standardom CEI EN 60598-1, UNI EN 12464-1, EN62471:2008.  Z garancijsko dobo 5 (pet) let.
Svetilo spada v energijski razred: A+ 
</t>
    </r>
    <r>
      <rPr>
        <sz val="10"/>
        <rFont val="Arial"/>
        <family val="2"/>
        <charset val="238"/>
      </rPr>
      <t>Kot npr. ali enakovredno:
PROIZVAJALEC: FOBMARK
TIP: FM LK2</t>
    </r>
  </si>
  <si>
    <t>A7</t>
  </si>
  <si>
    <r>
      <t xml:space="preserve">S4 - Stensko svetilo, opremljeno z LED virom svetlobe in vgrajenim napajalnikom, iz Aluminja brez vsebnosti bakra po standardu EN AB-44100 z zelo visoko odpornostjo poti koroziji. Moč LED vezja max. 16W, 1174 lumnov, življenska doba LED minimalno 50.000 ur, CRI&gt;90 ter Mac Adams 3. Dimenzije: H=450mm X 110mm X 60mm. Svetilka ima stopnjo zaščite IP20. Svetilki je priložena oprema za montažo in priklop, ter ustrezna vgradna doza. Svetilka ustreza standardom CEI EN 60598-1, UNI EN 12464-1. Z garancijsko dobo 5 (pet) let.
Svetilo spada v energijski razred: A ++
</t>
    </r>
    <r>
      <rPr>
        <sz val="10"/>
        <rFont val="Arial"/>
        <family val="2"/>
        <charset val="238"/>
      </rPr>
      <t>Kot npr. ali enakovredno:
Proizvajalec:Artemide
Tip: ISLET</t>
    </r>
  </si>
  <si>
    <t>A8</t>
  </si>
  <si>
    <r>
      <t xml:space="preserve">S5 - Linijski ALU profil , narejen iz vlečenega eloksiranega aluminija, zaščiten z opalnim samougasnim polikarbonatnim pokrovom propustnosti minimalno 80%, montažnimi pritrdili in zaključnimi kosi . V profilu je vgrajen LED trak moči 22W/m, napetosti 24V, s temperaturo svetlobe 3000K in zaščito IP20. Enakomerna distribucija svetlobe.  Komplet z ustreznim napajalnikom  ter montažnim priborom. Ustreza standardom CEI EN 60598-1, UNI EN 12464-1, EN62471:2008.  Z garancijsko dobo 5 (pet) let.
Svetilo spada v energijski razred: A+ 
</t>
    </r>
    <r>
      <rPr>
        <sz val="10"/>
        <rFont val="Arial"/>
        <family val="2"/>
        <charset val="238"/>
      </rPr>
      <t>Kot npr. ali enakovredno:
PROIZVAJALEC: FOBMARK
TIP: FM LK1</t>
    </r>
  </si>
  <si>
    <t>A9</t>
  </si>
  <si>
    <r>
      <t xml:space="preserve">S6 - Ponovna montaža in priklop obstoječih okroglih stenskih svetil iz dvorane na strop avle, menjava svetlobnega vira v LED sijalko, katera mora omogočati regulacijo – DIMANJE
</t>
    </r>
    <r>
      <rPr>
        <sz val="10"/>
        <color indexed="8"/>
        <rFont val="Arial"/>
        <family val="2"/>
        <charset val="238"/>
      </rPr>
      <t xml:space="preserve">Kot npr. ali enakovredno:
</t>
    </r>
    <r>
      <rPr>
        <sz val="10"/>
        <rFont val="Arial"/>
        <family val="2"/>
        <charset val="238"/>
      </rPr>
      <t>FILAMENT GLOBE G95 (okrogla , moč 8W)</t>
    </r>
  </si>
  <si>
    <t>A10</t>
  </si>
  <si>
    <t>Stikalo za vklop razsvetljave za p/o montažo, komplet z drobnim montažnim materialom
Kot npr. ali enakovredno:
GEWISS</t>
  </si>
  <si>
    <t xml:space="preserve">navadno 10A, IP20                           </t>
  </si>
  <si>
    <t>A11</t>
  </si>
  <si>
    <t>Stikalni tablo za vklop razsvetljave za p/o montažo, komplet z drobnim montažnim materialom
Kot npr. ali enakovredno:
GEWISS</t>
  </si>
  <si>
    <t xml:space="preserve">Stikalo navadno 10A, IP20                             </t>
  </si>
  <si>
    <t xml:space="preserve">Stikalo zatemnilno 10A, IP20                           </t>
  </si>
  <si>
    <t>A12</t>
  </si>
  <si>
    <t>Izdajanje potrdila o brezhibnem delovanju sistema varnostne razsvetljave s strani pooblaščene organizacije</t>
  </si>
  <si>
    <t>A13</t>
  </si>
  <si>
    <t>Izvajanje gradbenih del zaradi potreb električarjev, popravljanje poškodovanih sten, ponovno barvanje in podobno</t>
  </si>
  <si>
    <t>SKUPAJ RAZSVETLJAVA</t>
  </si>
  <si>
    <t>INSTALACIJA ZA MOČ</t>
  </si>
  <si>
    <t>B1</t>
  </si>
  <si>
    <t>Kabli uvlečeni v izolacijske cevi in položeni podometno ali pa v spuščenem stropu, komplet z drobnim montažnim materialom</t>
  </si>
  <si>
    <t xml:space="preserve">NYM-J 3 x 2.5 mm2                           </t>
  </si>
  <si>
    <t xml:space="preserve">NYM-J 5 x 2.5 mm2                           </t>
  </si>
  <si>
    <t xml:space="preserve">NYY-J 5 x 6 mm2                               </t>
  </si>
  <si>
    <t>B2</t>
  </si>
  <si>
    <t xml:space="preserve">Vtičnica za podometno montažo, komplet z drobnim montažnim materialom </t>
  </si>
  <si>
    <t xml:space="preserve">250V/16A, IP 20                                    </t>
  </si>
  <si>
    <t>B3</t>
  </si>
  <si>
    <t>Dobava, montaža in priklop razdelilnika R stenske nadometne izvedbe po opisu:</t>
  </si>
  <si>
    <t xml:space="preserve">tipska omarica v zaščiti IP44 za 36 DIN mest, komplet z montažno ploščo ter z drobnim montažnim materialom  </t>
  </si>
  <si>
    <t xml:space="preserve">glavno stikalo FID 40/0,03A-3polno                        </t>
  </si>
  <si>
    <t xml:space="preserve">prenap.zaščita  PZH I+IIV1+1/60-80 (TN) </t>
  </si>
  <si>
    <t xml:space="preserve">odklopnik C16- 3-polni                             </t>
  </si>
  <si>
    <t xml:space="preserve">odklopnik  10-16A 1-polni                        </t>
  </si>
  <si>
    <t>drobni montažni material,napisne ploščice, enopolna shema, vrstne sponke, uvodnice, polica za zaščiti kablov do stropa in podobno</t>
  </si>
  <si>
    <t>B4</t>
  </si>
  <si>
    <t>Izdelava fiksnega priklopa na fiksno priključnico za štedilnik 400V
Kot npr. ali enakovredno:
ELEKTROMATERIAL LENDAVA</t>
  </si>
  <si>
    <t>B5</t>
  </si>
  <si>
    <t>Izdelava fiksnega priklopa na fiksno priključnico za pomivalni stroj, kuhinjsko napo in bojler 230V
Kot npr. ali enakovredno:
ELEKTROMATERIAL LENDAVA</t>
  </si>
  <si>
    <t>B6</t>
  </si>
  <si>
    <t>Izdelava fiksnega priklopa za drsna vrata 230V/550W s kablom 3x2.5mm2 v izolacijski cevi. Na mestu priklopa pustiti 2 m kabla, ožičenje izvede dobavitelj opreme</t>
  </si>
  <si>
    <t>B7</t>
  </si>
  <si>
    <t>Izdelava fiksnega priklopa za informacijski zaslon 230V/500W s kablom 3x2.5mm2 v izolacijski cevi. Na mestu priklopa pustiti 2 m kabla, ožičenje izvede dobavitelj opreme</t>
  </si>
  <si>
    <t>B8</t>
  </si>
  <si>
    <t>Izdelava fiksnega priklopa za klimo 230V/1700W s kablom 3x2.5mm2 v izolacijski cevi. Na mestu priklopa pustiti 2 m kabla, ožičenje izvede dobavitelj opreme</t>
  </si>
  <si>
    <t>B9</t>
  </si>
  <si>
    <t>Izolacijske cevi za montažo kablov</t>
  </si>
  <si>
    <t xml:space="preserve">fi-23 mm                                                       </t>
  </si>
  <si>
    <t>B10</t>
  </si>
  <si>
    <t xml:space="preserve">Izdelava priklopa kabla 5x6 mm2 v obstoječem razdelilniku pritličja KD, komplet z drobnim montažnim materialom                                </t>
  </si>
  <si>
    <t>B11</t>
  </si>
  <si>
    <t>B12</t>
  </si>
  <si>
    <t>Meritve vseh tokokrogov, komplet z izdajo merilnega protokola s strani pooblaščenega merilca z atestiranimi merili</t>
  </si>
  <si>
    <t>SKUPAJ INSTALACIJA ZA MOČ</t>
  </si>
  <si>
    <t>UNIVERZALNO OŽIČENJE</t>
  </si>
  <si>
    <t>C1</t>
  </si>
  <si>
    <t>Telekomunikacijski vodnik uvlečen v izolacijsko cev fi-16 mm in položen podometno v spuščenem stropu ali v predelnih stenah</t>
  </si>
  <si>
    <t xml:space="preserve">UTP 4 x 2 x AWG24, kat.6                            </t>
  </si>
  <si>
    <t>C2</t>
  </si>
  <si>
    <t>Zaščitna plastična, gibljiva, samougasna rebrasta cev, položena podometno, komplet z razdelilnimi  dozami in pritrdilnim materialom</t>
  </si>
  <si>
    <t>C3</t>
  </si>
  <si>
    <t>Komunikacijska vtičnica vtičnica s konektorjem RJ 45, komplet z razdelilno dozo in pritrdilnim materialom</t>
  </si>
  <si>
    <t xml:space="preserve">RJ-45, UTP, kat.6, podometna                          </t>
  </si>
  <si>
    <t>C4</t>
  </si>
  <si>
    <t>Meritve in označevanje komunikacijskih vtičnic, komplet z izdajo merilnih protokolov</t>
  </si>
  <si>
    <t xml:space="preserve">za vtičnico RJ-45                                            </t>
  </si>
  <si>
    <t>C5</t>
  </si>
  <si>
    <t>Priklop dveh UTP kablov na obstoječo inštalacijo, komplet s konektorji RJ-45 in z drobnim montažnim materialom</t>
  </si>
  <si>
    <t>SKUPAJ UNIVERZALNO OŽIČENJE</t>
  </si>
  <si>
    <t>D</t>
  </si>
  <si>
    <t>OZEMLJITVE</t>
  </si>
  <si>
    <t>D1</t>
  </si>
  <si>
    <t>Valjanec Fe/Zn 25 x 4 mm, položen v pasovne temelje objekta in privarjen na armaturo temeljev ali pa v izkopan jarek 0,4x0,8m na razdalji 1m od objekta</t>
  </si>
  <si>
    <t>D2</t>
  </si>
  <si>
    <t>Izdelava stikov na kovinsko ograjo in podobno z varjenjem valjanca ali pa z vijačenjem</t>
  </si>
  <si>
    <t>D3</t>
  </si>
  <si>
    <t>Izdelava stikov na ozemljilo obstoječega objekta z varjenjem valjanca ali pa z vijačenjem</t>
  </si>
  <si>
    <t>D4</t>
  </si>
  <si>
    <t>Križna sponka 58x58 mm za izdelavo križnih stikov na ozemljilu, kot: KON01A Hermi Velenje</t>
  </si>
  <si>
    <t>SKUPAJ OZEMLJITVE</t>
  </si>
  <si>
    <t>E</t>
  </si>
  <si>
    <t>ZAŠČITA NN IN SN VODOV</t>
  </si>
  <si>
    <t>E1</t>
  </si>
  <si>
    <t>Obeležbe in zakoličbe obstoječih vodov podzemnega katastra na trasi izvajanja del.Obeležbe opravi predstavnik upravljalca komunalnih vodov na podlagi naročila</t>
  </si>
  <si>
    <t>E2</t>
  </si>
  <si>
    <t xml:space="preserve">Ročni  izkop obstoječih kablov v zemlji III in IV kategorije 0,4x0,8m   </t>
  </si>
  <si>
    <t>E3</t>
  </si>
  <si>
    <t xml:space="preserve">Ročni  izkop obstoječih kablov v zemlji III in IV kategorije 0,6x0,8m   </t>
  </si>
  <si>
    <t>E4</t>
  </si>
  <si>
    <t>Izdelava kabelske posteljice debeline 10 cm v kabelskem jarku širine 0,4-0,6 m s peskom granulacije 0-4 mm</t>
  </si>
  <si>
    <t>E5</t>
  </si>
  <si>
    <t>Obbetoniranje zaščitnih cevi za kabel na mestih, kjer se kabelska kanalizacija polaga pod cestno površino z betonom MB 20, debeline 0,2m v širini jaška 0,4-0,6 m</t>
  </si>
  <si>
    <t>E6</t>
  </si>
  <si>
    <t>Zasipanje izkopanega jarka in utrjevanje v slojih po 20 cm, širina jarka 0,4m</t>
  </si>
  <si>
    <t>E7</t>
  </si>
  <si>
    <t>Zasipanje izkopanega jarka in utrjevanje v slojih po 20 cm, širina jarka 0,6m</t>
  </si>
  <si>
    <t>E8</t>
  </si>
  <si>
    <t>Odvoz odvečnega materiala na komunalno deponijo na razdalji 15 km</t>
  </si>
  <si>
    <t>E9</t>
  </si>
  <si>
    <t xml:space="preserve">Dobava in polaganje izolacijske cevi fi-160mm v predhodno izkopan jarek, komplet z vzdolžnem rezanjem cevi, zaobjetjem kabla in zaščitnim povijanjem cevi </t>
  </si>
  <si>
    <t>E10</t>
  </si>
  <si>
    <t xml:space="preserve">Dobava in polaganje rezervne izolacijske cevi fi-160mm v predhodno izkopan jarek </t>
  </si>
  <si>
    <t>E11</t>
  </si>
  <si>
    <t xml:space="preserve">Dobava in polaganje opozorilnega traku </t>
  </si>
  <si>
    <t>E12</t>
  </si>
  <si>
    <t>Izvajanje strokovnega nadzora s strani posameznih komunalnih upravljavcev - komunala, elektro, telekom in podobno</t>
  </si>
  <si>
    <t>SKUPAJ ZAŠČITA NN IN SN VODOV</t>
  </si>
  <si>
    <t>F</t>
  </si>
  <si>
    <t>ZAŠČITA TK VODOV</t>
  </si>
  <si>
    <t>F1</t>
  </si>
  <si>
    <t>Obeležbe in zakoličbe obstoječih vodov podzemnega katastra na trasi izvajanja del. Obeležbe opravi predstavnik upravljalca komunalnih vodov na podlagi naročila</t>
  </si>
  <si>
    <t>F2</t>
  </si>
  <si>
    <t>F3</t>
  </si>
  <si>
    <t>F4</t>
  </si>
  <si>
    <t>F5</t>
  </si>
  <si>
    <t>F6</t>
  </si>
  <si>
    <t>F7</t>
  </si>
  <si>
    <t>F8</t>
  </si>
  <si>
    <t>F9</t>
  </si>
  <si>
    <t xml:space="preserve">Dobava in polaganje izolacijske cevi fi-125mm v predhodno izkopan jarek, komplet z vzdolžnem rezanjem cevi, zaobjetjem kabla in zaščitnim povijanjem cevi </t>
  </si>
  <si>
    <t>F10</t>
  </si>
  <si>
    <t xml:space="preserve">Dobava in polaganje rezervne izolacijske cevi fi-125mm v predhodno izkopan jarek </t>
  </si>
  <si>
    <t>F11</t>
  </si>
  <si>
    <t>F12</t>
  </si>
  <si>
    <t>SKUPAJ ZAŠČITA TK VODOV</t>
  </si>
  <si>
    <t>G</t>
  </si>
  <si>
    <t>PRIPRAVLJALNA IN ZAKLJUČNA DELA</t>
  </si>
  <si>
    <t>G1</t>
  </si>
  <si>
    <t xml:space="preserve"> Preizkušanje in spuščanje v pogon</t>
  </si>
  <si>
    <t>SKUPAJ PRIPRAVLJALNA IN ZAKLJUČNA DELA</t>
  </si>
  <si>
    <t>OPREMA ZA SCENSKO RAZSVETLJAVO</t>
  </si>
  <si>
    <t>Razdelilna omarica R-DVO v sestavi:
 - prostostoječa razdelilna omarica kovinska 1000x2000x400 na podstavku 100mm
 - glavno stikalo za izklop v sili, 3p 63A, čelna montaža
 - prenapetostni odvodnik kot PROTEC C
 - indikator faz
 - 6x kontaktor  s 4 pomožnimi kontakti NC
 - 2x inst. odklopnik C6A 10kA 1-p
 - 1x inst. odklopnik C4A 10kA 3-p
 - 34x inst. odklopnik C16A 10kA 1-p
 - 13x inst. odklopnik B10A 10kA 1-p
 - 32x kontaktor 20A 2NO
 - 15x impulzni rele 16A
 - 1x rele 8A 1NC
 - prostor za instalacijsko opremo ozvočenja, interfona in krmilji projekcijskega platna ter glavne zavese
 - vhodne in izhodne sponke
 - interno ožičenje
 - napisne tablice in oznake</t>
  </si>
  <si>
    <t>Krmilna oprema DMX, vgradnja v KV-KK, v sestavi:
 - 2x razvod napajanja 6 mest
 - 5x splitter DMX RDM 1:8 z individualno galvansko ločitvijo na vseh izhodih,
 - DMX merger 2:1,
 - 1x ranžirni panel FTP Cat 6A, 24p
 - 1x omrežno stikalo 24x1Gbps+2x SFP 10Gbps, Layer III
 - interno ožičenje, priključki DMX višje kvalitete*
 - napisne tablice in oznake</t>
  </si>
  <si>
    <t>Omarica za daljinski vklop ST-VKL
 - n/o plastično ohišje
 - 1x stikalo na ključ
 - 2x svetilka z lučko LED 230V
 - vhodno/izhodne sponke,
 - napisne ploščice in oznake</t>
  </si>
  <si>
    <t>Stikalni tablo direktnih vklopov ST-DV
 - n/o plastično ohišje
 - 26x stikalo z indikacijsko LED svetilko 230V,
 - vhodno/izhodne sponke,
 - napisne ploščice in oznake</t>
  </si>
  <si>
    <t>Tipkalni tablo kontrolne kabine TT-KK
 - n/o omarica
 - 15x tipkalo z indikacijsko LED svetilko 230V,
 - 1x stikalo z indikacijsko LED svetilko 230V,
 - 1x indikacijska LED svetilka 230V
 - napisne ploščice in oznake</t>
  </si>
  <si>
    <t>Kompaktni paralelni komandni pult za enostavno krmiljenje osnovnih dvoranskih sistemov v sestavi:
 - žični prenosni pult na 3m kabla
 - zidna priključna doza za pult z večpolnim priključkom
 - tipkala za krmiljenje platna in zavese
 - 7x drsni potenciometer 100mm za krmiljenje splošne in dekorativne razsvetljave dvorane ter 4 sektorjev bele osnove (individualno + master)</t>
  </si>
  <si>
    <t>Tipkalni tablo  Rt1(2)
 - n/o omarica
 - 4x tipkalo z indikacijsko LED svetilko 230V,
  - napisne ploščice in oznake</t>
  </si>
  <si>
    <t>Tipkalni tablo Rt3
 - n/o omarica
 - 4x tipkalo z indikacijsko LED svetilko 230V,
 - napisne ploščice in oznake</t>
  </si>
  <si>
    <t>Priključna doza za priklov lučnih pultov v kontrolni kabini, v sestavi:
- doza n/o oz. vgrajena v delotni pult tehnikov,
- 3x vtičnica Schuko,
- 2x vhod DMX 5p,
- oznake, napisne tablice</t>
  </si>
  <si>
    <t>Talna doza TD1(2) na odru v sestavi:
Kovinska talna doza zunanjih mer 470x470mm, vgrajena v podu. Pokrov bremenljiv minimalno 350 kg, z izpusti za kable. Samodejno zapiranje pokrova. Pokrov se mora zapreti pri priključenih kablih. Zaščita na pokrovu pred preščipanjem kablov.
- 3x vgradna šuko vtičnica
- 1x etherCON vtičnica
- 1x DMX izhodna vtičnica
- Napisne ploščice in oznake
- Zbiralke, vhodne in izhodne sponke</t>
  </si>
  <si>
    <t>Priključna doza za priklov lučnih pultov na odru, v sestavi:
- doza n/o,
- 2x vtičnica Schuko,
- 2x vhodni priključek DMX 5p višje kvalitete, kot npr. Neutrik,
- napisne tablice in oznake</t>
  </si>
  <si>
    <t>Priključek DMX izhodni 5p, komplet z n/o dozo in oznakami.</t>
  </si>
  <si>
    <t>Svetilka za servisno luč SL, 150cm z naslednjimi lastnostmi:
LED 5600lm 4000K in pritrdilnim materialom. V zaprti izvedbi (npr. IP65). Kot Intra 5700.</t>
  </si>
  <si>
    <t>LED reflektor 3W za modro lučna odru ML1, p/o, z naslednjimi lastnostmi:
Navzdol usmerjena modra luč, dodatni modri filter, komplet s pritrdilnim materialom.</t>
  </si>
  <si>
    <t>LED reflektor 10W za modro luč ML2-4, n/o, z naslednjimi lastnostmi:
Usmerjena modra luč, modra LED dioda, dodatni modri filter, komplet s pritrdilnim materialom.</t>
  </si>
  <si>
    <t>LED svetilka za belo osnovo z regulacijo na DMX512 z minimalnimi specifikacijami: Vir svetlobe LED 1x100W COB, CRI 94, 5220lm, priložena optika 30° in 60°, barvna temperatura 3100K, neslišno hlajenje. Življenjska doba &gt;30.000h, linearna brezstopenjska tranzicija intenzitete med DMX vrednostmi, flicker-free (&gt;400Hz). Powercon IN/OUT, XLR 3p IN/OUT. Komplet s štiristrano klapno. Ohišje v črni barvi.</t>
  </si>
  <si>
    <t>Nosilec/podaljšek za LED svetilko bele osnove nad proscenijem. Kovinska izvedba, ustrezne dolžine, črna barva, s privarjenim vijakom za namestitev svetilke in uvodnicami za kable 230V in DMX.</t>
  </si>
  <si>
    <t xml:space="preserve">Fresnel reflektor
V tehnologiji LED, z minimalnimi specifikacijami: enojni vir svetlobe 1x230W LED, 12.300lm, krmiljenje na DMX512, CRI 97, leča fresnel 200mm, zoom 15° - 45°, barvna temperatura 3200K, Powercon IN/OUT, DMX 5p IN/OUT, RDM, življenjska doba 50.000h@70%, flicker-free (izbira 600-25kHz), tiha izvedba, teža 5.3kg. Komplet z okvirjem filtra, zaščitno mrežico in štiristrano klapno. </t>
  </si>
  <si>
    <t xml:space="preserve">Profilni reflektor
V tehnologiji LED, z minimalnimi specifikacijami: 91x3W, krmiljenje na DMX512, CRI &gt;98, linearni zoom 15°-30°, HD zoom z dvema lečama, 3200K, RDM, življenjska doba izvora 50.000h, flicker-free (izbira 600-25kHz), tiha izvedba, Powercon IN/OUT, XLR 5p IN/OUT. Komplet z okvirjem filtra, noži in zaslonko IRIS. </t>
  </si>
  <si>
    <t>Reflektor za barvanje odra po sistemu RGBW LED FC COB, z minimalnimi specifikacijami: krmiljenje na DMX, vir svetlobe 1x150W, svetlobni tok RGB 3950lm, Optika 38°, dikroični parabolni reflektor, življenjska doba &gt;50.000h, linearna tranzicija med DMX vrednostmi, neslišno hlajenje, flicker-free (600-25kHz). Komplet s štiristrano klapno.</t>
  </si>
  <si>
    <t>Sledilni reflektor LED 300W, ohišje iz jeklene pločevine, komplet z motornim menjalcem barv (5 dikroičnih+bela), motorno zaslonko IRIS, ročnim zatemnilnikom, regulacijo CTO.</t>
  </si>
  <si>
    <t>Stativ za sledilni reflektor, kompatibilen.</t>
  </si>
  <si>
    <t>Efektna luč z gibljivo glavo, spot
LED izvedba 180W, 7500lm, motorni zoom 8-40°, motorni focus, barvno mešanje po sistemu CMY ter virtualni CTC, 6x dikroični filter, 7 vrtljivih izmenljivih gobosov za projekcijo logotipov, 8 fiksnih gobosov, vrtljiva tristrana prizma, frost filter, motorni iris 5-100%, pan 540°, tilt 270° z ločljivostjo 8/16bit, dmx protokol, RDM, flicker-free, zoom . Kot Prolights JETSPOT4Z</t>
  </si>
  <si>
    <r>
      <t xml:space="preserve">Aparat za umetno meglo 1,5 kW DMX
</t>
    </r>
    <r>
      <rPr>
        <sz val="10"/>
        <rFont val="Arial Narrow"/>
        <family val="2"/>
        <charset val="238"/>
      </rPr>
      <t>Za tekočine na vodni osnovi za suho in homogeno meglo.
Najmanj 8,9 m</t>
    </r>
    <r>
      <rPr>
        <vertAlign val="superscript"/>
        <sz val="10"/>
        <rFont val="Arial Narrow"/>
        <family val="2"/>
        <charset val="238"/>
      </rPr>
      <t>l</t>
    </r>
    <r>
      <rPr>
        <sz val="10"/>
        <rFont val="Arial Narrow"/>
        <family val="2"/>
        <charset val="238"/>
      </rPr>
      <t>/min, do 1 min začetnega ogrevanja, rezervoar za 5l tekočine. Krmiljenje preko DMX, točno, časovni način, nastavitev jakosti. Komplet z 10 l HD tekočine. Kot npr. SF Tour Hazer II.</t>
    </r>
  </si>
  <si>
    <t>Aparat za umetni dim 1kW DMX
do 3min začetnega ogrevanja, rezervoar 1l. Krmiljenje ročno, časovno, DMX, nastavitev jakosti. Komplet s 5l tekočine. Kot npr. QubiQ S1000.</t>
  </si>
  <si>
    <t>Komandni pult za regulacijo scenske razsvetljave 8x512 kanalov DMX, 4 direktni izhodi DMX, podpora za inteligentne luči in motorizacijo, 20x kombinirani drsnik (fix, grp, cue) z gumbom flash ter izbirnim gumbom, 10x playback drsnik (cue, cue stack) z gumbom flash, master drsnik, master pavza/play. Krmiljenje inteligentnih luči z enkoderji in drsniki ter na 10,1" vgrajenem zaslonu na dotik, RDM, barvno mešanje po sistemih RGBW, HSV, gel, colour picker, 8x vrtljivi gumb za parametre, tap tempo, zmogljiv efekt generator, audio triggering, komplet z lokalno svetilko. Vgrajena Wi-Fi dostopna točka, oddaljeno krmiljenje preko PC (Windows, Mac) in telefonov ali tabličnih računalnikov Android/iOS. Offline urejevalnik za PC/Mac s podporo vizualizacije preko računalnika, flightcase, Kot npr. Chamsys MQ70 ali bolje.</t>
  </si>
  <si>
    <t>PRIBOR ZA SCENSKO RAZSVETLJAVO</t>
  </si>
  <si>
    <t>Stativ za reflektor:
Lahka aluminijasta izvedba v treh stopnjah, višine 2,70 m, nosilnost 10kg, kpl. z nastavkom in matico za pritrditev reflektorja. Kot Manfrotto 1005BAC.</t>
  </si>
  <si>
    <t>ALU obešalna kljuka za reflektor tipa Trigger, za cevi 38-51mm, SWL 100kg, kot npr. Doughty T58305.</t>
  </si>
  <si>
    <t>Varovalna INOX jeklenica za reflektor certificirane nosilnosti 30kg, dolžina 60cm, kpl s karabinom z varnostnim vijakom.</t>
  </si>
  <si>
    <t>Priključni kabel H07RN-F Schuko-Powercon, 3x1,5 mm2, 3m</t>
  </si>
  <si>
    <t>Priključni kabel H07RN-F Schuko-Truecon, 3x1,5 mm2, 3m</t>
  </si>
  <si>
    <t>Priključni kabel H07RN-F Schuko-Truecon, 3x1,5 mm2, 10m</t>
  </si>
  <si>
    <t>Priključni kabel H07RN-F Powercon-Powercon, 3x1,5 mm2, 5m</t>
  </si>
  <si>
    <t>Priključni kabel H07RN-F Truecon-Truecon, 3x1,5 mm2, 3m</t>
  </si>
  <si>
    <t>Priključni kabel H07RN-F Truecon-Truecon, 3x1,5 mm2, 5m</t>
  </si>
  <si>
    <t>Podaljšek H07RN-F 3x2,5 z razdelilcem šuko-&gt;3x šuko 5m</t>
  </si>
  <si>
    <t>Podaljšek H07RN-F 3x2,5 z razdelilcem šuko-&gt;3x šuko 10m</t>
  </si>
  <si>
    <t>Priključni kabel DMX 5p 3m višje kvalitete*</t>
  </si>
  <si>
    <t>Priključni kabel DMX 5p 5m višje kvalitete*</t>
  </si>
  <si>
    <t>Priključni kabel DMX 5p 10m višje kvalitete*</t>
  </si>
  <si>
    <t>Adapterji DMX 5p-3p na kablu 1m višje kvalitete*</t>
  </si>
  <si>
    <t>Adapterji DMX 3p-5p na kablu 1m višje kvalitete*</t>
  </si>
  <si>
    <t>Filter folija HT za reflektorje:  Komplet osnovnega nabora barv (rdeča, zelena, modra, oranžna, rožnata, frost) ustreznih dimenzij za ponujene reflektorje.</t>
  </si>
  <si>
    <t xml:space="preserve">Načrtovanje, dostava, montaža, zaključevanje vseh ponujenih priključkov in omaric na predhodno instalirane kable, priklop, zagon, nastavitev parametrov delovanja, šolanje uporabnika in dokumentacija. </t>
  </si>
  <si>
    <t>* Minimalne specifikacije za kabel DMX: namenski kabel z zavito parico, karakteristična impedanca 110ohm, vodniki OFC 2x0.22mm2, spiralni oplet OFC. Kot npr. Tasker C800. Priključki višje kvalitete, kot npr. Neutrik, Amphenol</t>
  </si>
  <si>
    <t>OPREMA ZA OZVOČENJE DVORANE IN ODRA</t>
  </si>
  <si>
    <t>Razdelilna omarica multimedije R-MM v kabiniza tehniko
 - n/o električni razdelilnik kovinske izvedbe
 - glavno stikalo
 - ločilno stikalo
 - odvodnik C T2
 - 11x instalacijski odklopnik 16A
Komplet z montažo, sponkami, zbiralkami, napisnimi tablicami in oznakami.</t>
  </si>
  <si>
    <t>PRIKLJUČKI ZA INSTALIRANE POVEZAVE</t>
  </si>
  <si>
    <t>Priključek XLR-M 3p kabelski višje kvalitete, kot npr. Neutrik, Amphenol</t>
  </si>
  <si>
    <t>Priključek XLR-F 3p kabelski višje kvalitete, kot npr. Neutrik, Amphenol</t>
  </si>
  <si>
    <t>Priključna doza ambientnih mikrofonov, n/o črne barve, 2x priključek višje kvalitete</t>
  </si>
  <si>
    <t>Adapter XLR-F -&gt; XLR-F, kabelski, 20cm</t>
  </si>
  <si>
    <t>Adapter XLR-M -&gt; XLR-M, kabelski, 20cm</t>
  </si>
  <si>
    <t>Priključek hibridni kabel (XLR-M -&gt; XLR-Z + shuko -&gt; powercon) višje kvalitete kot npr, Neutrik</t>
  </si>
  <si>
    <t>Priključek hibridni kabel (XLR-M -&gt; XLR-Z + powercon -&gt; powercon) višje kvalitete kot npr, Neutrik</t>
  </si>
  <si>
    <t>Zvočna omarica glavnega ozvočenja, line-array aktivna, z naslednjimi specifikacijami: 2x8"+2x1" na wawe planar troblji, 1200/2400W, 75Hz-17000Hz, 132db/1m program, vgrajeni ojačevalniki 600+600W, teže do 35 Kg, komplet z okovjem za obešanje, leseno ohišje dimenzij 466x484x360 mm), povezovalni hibridni kabli. Kot npr. ADRaudio L 2821 HH</t>
  </si>
  <si>
    <t xml:space="preserve">Zvočna omarica SUB, aktivna, 18", 1000/2000W, 32Hz-100Hz, 131db/1m program, vgrajen ojačevalnik 1400W, teže do 49 Kg, komplet z okovjem za obešanje, leseno ohišje dimenzij 780x500x640 mm, povezovalni hibridni kabli. Kot npr. ADRaudio ATA 118 </t>
  </si>
  <si>
    <t>Nosilni okvir za obešanje glavnih zvočnih omaric
 - komplet s spojkami za pripenjanje subwooferja in line arraya izveden tako, da omogoča enostavno spuščanje in dvigovanje celotne skupine zvočnih omaric. Kot npr. ADRaudio top rigging frame L 2821</t>
  </si>
  <si>
    <t>Zvočna omarica za ozadje odra, aktivni full range, 2x12'' (+ 1.4" exit neodymium driver voice coil 4", operating frequency 48Hz-18.000Hz, frequency response 55Hz-17.000Hz, phase response +/- 45 degrees, 300-16KHz, max peak SPL 141 dB with music at 1m, coverage 75 x 55 degrees acoustical crossover 200Hz, 760 Hz AMPLIFIER Universal PSU, 3 channel class D amplifier 4HP total input level + 4 dBu finish box: birch plywood waterborne structure paint (optional custom color) grille 1.5 mm stamped steel powder coated with special protective acoustic foam on the inside MECHANICAL Weight 38 Kg Dimensions 340 W x 940 H x 345 D, ACCESSORIES pole mount hole, six M10 rigging points, FLY tracks on top, bottom and back, protective cover, flightcase za dva kosa, povezovalni ihibridni kabli. Kot npr. ADRaudio U124D</t>
  </si>
  <si>
    <t>Zvočna omarica aktivni front fill, full range, 1x12'' (+ 1.4" exit neodymium driver voice coil 4", operating frequency 48Hz-18.000Hz, frequency response 55Hz-17.000Hz, phase response +/- 45 degrees, 300-16KHz, max peak SPL 141 dB with music at 1m, coverage 75 x 55 degrees acoustical crossover 200Hz, 760 Hz AMPLIFIER Universal PSU, 3 channel class D amplifier 4HP total input level + 4 dBu finish box: birch plywood waterborne structure paint (optional custom color) grille 1.5 mm stamped steel powder coated with special protective acoustic foam on the inside MECHANICAL Weight 38 Kg Dimensions 340 W x 940 H x 345 D, ACCESSORIES pole mount hole, six M10 rigging points, FLY tracks on top, bottom and back, protective cover, flightcase za 2 kosa, povezovalni hibridni kabli. Kot npr. ADRaudio U124</t>
  </si>
  <si>
    <t>Zvočna omarica aktivni monitor, 12"+1,4", 400/100W, 52 Hz – 16000 Hz, 129db/1m program, vgrajen ojačevalnik 630W, teže do 19 kg, leseno ohišje, dimenzij 530x388x448, povezovalni hibridni kabli. Kot npr. ADRaudio M 1225</t>
  </si>
  <si>
    <t>Digitalna avdio mešalna miza, Live Digital Console Control Centre with 144 vhodov, 120 Flexible Mix Buses, 96 kHz Sample Rate, 21" Touch Screen, flightcase. Kot npr, Midas Heritage D HD96</t>
  </si>
  <si>
    <t>Digitalni stage-box 16x XLR in, 8x XLR out, 2x AES50, oddaljeno krmiljenje gain/phantom, vrhunski mikrofonski predojačevalci, Kot npr. Midas DL 16</t>
  </si>
  <si>
    <t>Digitalni stage-box 32x XLR in, 16x XLR out, 2x AES50, oddaljeno krmiljenje gain/phantom, vrhunski mikrofonski predojačevalci, Kot npr. Midas DL 32</t>
  </si>
  <si>
    <t>Mešalna miza pomožnih sistemov - 40 vhodov, 25-bus, 16 vrhunskih predojačevalnikov, AES50, oddaljeno krmiljenje preko WiFi, kot Behringer X32 Rack</t>
  </si>
  <si>
    <t>Rack kufer 19" 2HE, za stage-box</t>
  </si>
  <si>
    <t>Rack kufer 19" 3HE, za mešalno mizo pomožnih sistemov, stage box in brezžične komponente</t>
  </si>
  <si>
    <t>Talna doza TD-1 na odru v sestavi:
Kovinska talna doza zunanjih mer 470x470mm, vgrajena v podu. Pokrov bremenljiv minimalno 350 kg, z izpusti za kable. Samodejno zapiranje pokrova. Pokrov se mora zapreti pri priključenih kablih. Zaščita na pokrovu pred preščipanjem kablov.
- 4x vgradna šuko vtičnica
- 4x vgradna powercon vtičnica 
- napisne ploščice in oznake
- Zbiralke, vhodne in izhodne sponke</t>
  </si>
  <si>
    <t>Talna doza TD-2 na balkonu v sestavi:
Kovinska talna doza zunanjih mer 470x470mm, vgrajena v odrske deske proscenija, v barvi odra. Pokrov bremenljiv minimalno 350 kg, z izpusti za kable. Samodejno zapiranje pokrova. Pokrov se mora zapreti pri priključenih kablih. Zaščita na pokrovu pred preščipanjem kablov.
- 2x vgradna šuko vtičnica
- Napisne ploščice in oznake
- Zbiralke, vhodne in izhodne sponke</t>
  </si>
  <si>
    <t>Multimedijski prenosni računalnik 15,6" z minimalnimi specifikacijami:
Ohišje ALU unibody, ekran 15,6", 450nit, &gt;90% sRGB, procesor i7, 16GB RAM, 500GB SSD NVMe, Iris Xe, WiFi 6E AX211, osvetljena tipkovnica, 1x USB-A 3.2 Gen2, 1x HDMI 2.0b, 2x Thunderbolt 4, 73Wh akumulator, lahka in tanka izvedba 1,7kg/15mm, Windows 11 Pro, komplet z adapterjem USB-C -&gt; RJ45, brezžično miško in prenosno torbo.</t>
  </si>
  <si>
    <t>Strežnik medijskih vsebin malega formata / stream s programom kulturnega doma ipd., z nizko električno porabo, procesor i3, 8GB RAM, zunanji monitor 22", kompaktna brezžična tipkovnica in miška, Windows 11 Pro. Konfiguracija za predvajanje streamov. Kot Intel NUC.</t>
  </si>
  <si>
    <t>Set 2 vrhunskih cardoid mikrofonov za pevske zbore, višje kvalitete, kot npr. AKG C214 Stereo Set Bundle</t>
  </si>
  <si>
    <t>Standardni vokalni/instrumentni mikrofon, komplet z 10m priključnega kabla višje kvalitete*. Kot npr. Sennheiser e 935.</t>
  </si>
  <si>
    <t>Standardni instrumentni mikrofon, komplet z 10m priključnega kabla višje kvalitete*. Kot npr. Sennheiser e 906.</t>
  </si>
  <si>
    <t>Vrhunski mikrofonski set za bobne komplet (8 mikrofonov) s 5m priključniimi kabli višje kvalitete*. Kot npr. Sennheiser 900 Drum Set</t>
  </si>
  <si>
    <t>Standardni instrumentni mikrofon, komplet z 10m priključnega kabla višje kvalitete*. Kot npr. Beyerdynamic M 201.</t>
  </si>
  <si>
    <t>Par kondenzatorskih CARDIODID visečih ambientnih mikrofonov, s kablom višje kvalitete* XLR 10m, kot npr. Shure CVO ali bolje. Vključno z montažo.</t>
  </si>
  <si>
    <t>Malomembranski kondenzatorski CARDIODID mikrofon, s kablom višje kvalitete* XLR 10m, kot npr. Beyerdynamic MC 950 ali bolje</t>
  </si>
  <si>
    <t>Standardni instrumentni mikrofon, komplet z 10m priključnega kabla višje kvalitete*. Kot npr. Beyerdynamic M 88.</t>
  </si>
  <si>
    <t>Brezžični true-diversity mikrofonski sprejemnik
Delovanje najmanj 8 kanalov hkrati v pasu 626-698MHz, indikacija stanja baterije AA 1,5V ter kanala na oddajniku in sprejemniku.Sprejemnik mora na LCD zaslonu prikazati avdio in RF nivoje, diversity način A/B, stanje baterije oddajnika, kanal. Sprejemnik širine 19"/2, priloženi nosilci za 19" rack. Priložen priključni kabel višje kvalitete* XLR 3m. Kot npr. Sennheiser EM 300-500 G4 BW Band</t>
  </si>
  <si>
    <t>Vrhunski kondenzatorski cardioid brezžični ročni oddajnik in kapsula, Kot npr. Sennheiser SKM 500 G4 BW Band Handheld Transmitter, 935 kapsula</t>
  </si>
  <si>
    <t>Žepni brezžični oddajnik, kot npr. Sennheiser SK 500 G4 BW Band</t>
  </si>
  <si>
    <t>Naglavni mikrofon kondenzatorski cardioid. Kot npr. Sennheiser Headmic 4 BE</t>
  </si>
  <si>
    <t>Antenski razdelilnik, kot npr. Sennheiser EW-D Q-R-S Splitter Set</t>
  </si>
  <si>
    <t>Digitalni procesor Fixed architecture DSP
96kHz sampling, 40 bit floating point DSP engine
High performance 24 bit converters
2×4, 3×6, 4×8 XLR line input/output models; 8×8 I/O model w Euro/Phoenix connectors
XP-”M” versions have switchable premium grade mic/line inputs w 48v phantom power
Ethernet, USB, and RS232 connectivity for configuration and control
Up to 16 devices in a Xilica network
Processor configuration via front panel or easy to use XConsole software GUI
Matrix mixer
31 Band, 1/3 octave GEQ per input
8 Band PEQ per input and output
Dual crossover filters per input and output
650ms delay per input and output
Input compressors and output limiters
Phase correction
High performance switching power supply
30 presets / password protection 
ali bolje, kot npr Xilica 8080</t>
  </si>
  <si>
    <t>Torba za 6 kosov mikrofonskih stojal</t>
  </si>
  <si>
    <t>Mikrofonsko stojalo - žirafa
Popolnoma kovinska izvedba z nastavljivo dolžino ročice 470-770 mm
črne barve in teže najmanj 0,78 Kg. Kot npr. K&amp;M 211/1.</t>
  </si>
  <si>
    <t>Mikrofonsko stojalo - visoka žirafa za pevske zbore
Popolnoma kovinska izvedba z nastavljivo dolžino ročice 126-222 cm, višine 147-325cm, črne barve. Kot npr. Proaudio AS92.</t>
  </si>
  <si>
    <t>Mikrofonsko nizko stojalo žirafa, kovinska izvedba višine 305 mm črne barve. Kot npr. K&amp;M 25910 Black</t>
  </si>
  <si>
    <t>Mikrofonsko stojalo - žirafa
Popolnoma kovinska izvedba z nastavljivo dolžino ročice 425-645 mm črne barve Kot npr. K&amp;M 259.</t>
  </si>
  <si>
    <t>Mikrofonsko stojalo - žirafa
Popolnoma kovinska izvedba z nastavljivo dolžino ročice 490-795 mm
črne barve Kot npr. K&amp;M 252.</t>
  </si>
  <si>
    <t>Stojalo za zvočnike, Popolnoma kovinska izvedba z nastavljivo višino 138 - 218 cm, nosilnosti 50 kg, kot npr. K&amp;M 213</t>
  </si>
  <si>
    <t>Profesionalni mono aktivni DI-BOX vmesnik Input type : Balanced or unbalanced
Input connector : 1/4” TRS, locking, Neutrik, gold plated terminals
Output type : Balanced
Output connector : Male XLR, locking, Neutrik, gold plated terminals
Phantom power requirements : Standard 48V phantom power ( 6K8 rail resistors )
Frequency response : 5Hz - 100,000Hz ( -0.5dB )
Phase deviation : +15o at 20Hz ( 0o at 1kHz ) -1o at 20kHz
Total harmonic distortion : below 0,001% ( @ 0dB )
Self noise : below -100dB ( @ -20dB ), below -95dB ( @ 0dB )
Maximum input level ( 0dB ) : +17dBu
Maximum input level ( -20dB ) : +37dBu
Insertion loss : -3.3dB
Input impedance ( 0dB ) : 450 Kohms
Input impedance ( -20dB ) : 100 Kohms
Circuit : ultra low power OP AMP based circuit. Input buffers and dual differential amplifiers
Construction : Aluminum anodised housing, laser engraved
Dimensions : 31 x 26 ( 28 with switches ) x 131 mm, kot npr ADRaudio DI premium</t>
  </si>
  <si>
    <t>Priključni kabel XLR višje kvalitete*, 3m</t>
  </si>
  <si>
    <t>Priključni kabel jack TS 6,5mm višje kvalitete*, 5m</t>
  </si>
  <si>
    <t>Priključni kabel jack TRS 3,5mm-&gt;2x jack TS 6,5mm višje kvalitete*, 1.5m</t>
  </si>
  <si>
    <t>Adapter jack TRS 6,5mm -&gt; XLR-F na kablu 0,5m višje kvalitete*</t>
  </si>
  <si>
    <t>Adapter jack TRS 6,5mm -&gt; XLR-M na kablu 0,5m višje kvalitete*</t>
  </si>
  <si>
    <t>Delovni pult tehnikov cca 200x60x70 cm konzolne izvedbe, delovna površina iz kvalitetne vezane plošče, tonirano hrast in lakirano mat. Komplet s parapetnimi kanali za energetske in šibkotočne kable ter 2x razvodom 230V na 7 mest - po meri in obliki razpoložljivega prostora. Komplet z vgrajeno leseno rack omarico 19" 9HE nad delovno površino. DELOVNI PULT V KONZOLNI IZVEDBI.</t>
  </si>
  <si>
    <t>kpl.</t>
  </si>
  <si>
    <t>Polica/nadpult kontrolne kabine z odlagalno površino, lokalno zasenčeno osvetlitvijo delovnega pulta in prostorom za montažo studijskih monitorjev</t>
  </si>
  <si>
    <t>Dostava, montaža, zaključevanje vseh ponujenih priključkov in vtičnic na predhodno instalirane kable, priklop, zagon, nastavitev parametrov delovanja, kalibracija, akustične meritve s poročilom, dokumentacija in šolanje uporabnika</t>
  </si>
  <si>
    <t>* Minimalne specifikacije za avdio signalni kabel: Namenski mikrofonski kabel, oklopljena zavita parica OFC 2x0,22mm2, fleksibilni zunanji ovoj PVC odporen proti zvijanju, zunanji premer min. 6,0mm, spiralni oklop OFC. Kot npr. Tasker C114. Priključki višje kvalitete, kot npr. Neutrik/Amphenol.</t>
  </si>
  <si>
    <t>OPREMA IN INSTALACIJA INDUKTIVNE ZANKE</t>
  </si>
  <si>
    <t>Ojačevalna naprava induktivne zanke v sestavi:
Ojačevalnik 2x10A RMS, 2x100V pp, varovan proti kratkem stiku, AGC, za napajanje diferenčne dvojne zanke do 1000m2, vgrajen v ojačevalno napravo dvorane, kpl. s priborom za vgradnjo in priključnimi kabli XLR. Kot npr. UniVox SLS-7</t>
  </si>
  <si>
    <t xml:space="preserve">Testni sprejemnik signala induktivne zanke
kpl. s slušalkami kot npr. UniVox Listener </t>
  </si>
  <si>
    <t>2,5 mm2 izolirani vodnik</t>
  </si>
  <si>
    <t>Navita parica 2x4 mm2</t>
  </si>
  <si>
    <t xml:space="preserve">Polaganje zank parterja na leseno talno konstrukcijo z izdelavo utorov v skupni dolžini 400 m. </t>
  </si>
  <si>
    <t xml:space="preserve">Načrtovanje zanke, priklop, zagon, meritve in nastavitve delovanja </t>
  </si>
  <si>
    <t>SKUPAJ INSTALACIJA IN OPREMA INDUKTIVNE ZANKE</t>
  </si>
  <si>
    <t>OPREMA ZA VIDEO SISTEM</t>
  </si>
  <si>
    <t>Videoprojektor 10.000 ANSI lm, laserski izvor svetlobe, ločljivosti 1920x1200, z objektivom za projekcijo na platno (700x525) in zadnji beige zastor. Tiha izvedba (max 35dB).  Motorni zoom in pomik objektiva, shutter. HDBaseT. Kot npr. NEC PA804UL</t>
  </si>
  <si>
    <t>Kovinski nosilec za namestitev videoprojektorja na strop dvorane</t>
  </si>
  <si>
    <t>Profesionalni predvajalnik BluRay/DVD/USB/SD, za vgradnjo v rack 19", komplet s stereo kablom XLR/JACK 6,3. Kot Denon DN500BD MKII</t>
  </si>
  <si>
    <t>Brezžični komplet oddajnik/sprejemnik HDMI signala do 50m vidne razdalje,
1080p/60Hz, možnost dokupa dodatnih oddajnikov (do 16), podpora
Windows/macOS/iOS/iPadOS/Android, latenca 120ms. Napajanje preko HDMI in
dodatno USB.</t>
  </si>
  <si>
    <t>Priključna doza HDMI na odru, kpl. z vgrajenim oddajnikom HDBaseT class A (FullHD/60Hz@100m)</t>
  </si>
  <si>
    <t>Adapter VGA-&gt;HDMI aktivni</t>
  </si>
  <si>
    <t>Mrežna PoE PTZ IP kamera z IR LED diodami, najmanj 4MP za dokumentarno snemanje prireditev in prenos v garderobe, nastavljiv vidni kot 33-100° (horizontala).</t>
  </si>
  <si>
    <t>NVR snemalnik kamer do 8MP ločljivosti, HDMI izhod 4K, komplet s trdim diskom 2TB ter brezžično miško in tipkovnico</t>
  </si>
  <si>
    <t>Profesionalni informacijski zaslon 55", deklariran za delovanje 24/7, matrika IPS, vidni kot 178°, pro haze (28), 10-bit barve, ločljivost 3840x2160, svetilnost 500 cd/m2, vhodi 1x DP, 2x HDMI, krmiljenje preklo LAN. Nastavitev smeri postavitve landscape, portret ali ležeče. Komplet s profesionalnim stenskim nosilcem. Kot NEC M551.</t>
  </si>
  <si>
    <t>Podaljšek nosilca za informacijski zaslon, montaža nad spuščenim stropom, spuščanje na 1,8m višine.</t>
  </si>
  <si>
    <t>Profesionalni informacijski zaslon 32", deklariran za delovanje 16/7, matrika IPS, FullHD, svetlost 350 cd/m2. Vhodi VGA, 3x HDMI, senzor ambientne svetlobe. Komplet s stenskim nosilcem. Kot NEC E328.</t>
  </si>
  <si>
    <t>LED zaslon 22", Full HD, svetlost 250 cd/m2. Vhodi VGA, DVI-D, DisplayPort. Komplet s stenskim nosilcem. Kot NEC E224F.</t>
  </si>
  <si>
    <t>Profesionalni predvajalnik video pretočnih vsebin. Kompatibilno s ponujenimi kamerami. Najvišja ločljivost FullHD, sekvenčni način predvajanja več kamer, predvajanje do 9 kamer hkrati na istem zaslonu (3x3 multiview), podpora H.264 RTSP, HDMI izhod, ONVIF, samodejni začetek predvajanja ob vklopu.  Konfiguracija preko spletnega vmesnika.</t>
  </si>
  <si>
    <t>Dostava, montaža, zaključevanje vseh ponujenih priključkov, adapterjev in tablojev na prednodno instalirane kable, priklop, zagon in šolanje uporabnika</t>
  </si>
  <si>
    <t>OPREMA ZA SCENSKO RAČUNALNIŠKO MREŽO</t>
  </si>
  <si>
    <t>Komunikacijska omarica KV-KK v sestavi:
- n/o komunikacijska omarica 19" 18U 600x400
- 1x razvod 230V 8 mest
- 2x patch panel 24x RJ45 Cat 6A
- Mrežno stikalo 26x10/100/1000 + 2x combo RJ45/SFP, managed, DSCP QoS, VLAN, layer III. Kot Cisco SG350-28
- Mrežno stikalo 8x10/100/1000 + 2x combo RJ45/SFP, managed, DSCP - QoS, VLAN, layer III, PoE+ (8x, total 62W). Kot Cisco SG350-10P
- 32x Priključni kabel patch Cat 6A 0,5m
- 10x Priključni kabel patch Cat 6A 3m
- oznake, napisne tablice</t>
  </si>
  <si>
    <t>Brežični usmerjevalnik AC1200, 802.11a/n/ac, 300Mb/s na 2.4GHz in 867Mb/s na 5Ghz, 5x gigabit vhod, namizna izvedba</t>
  </si>
  <si>
    <t>Brezžična dostopna točka 1200Mb, stropna, 2,4GHz 802.11b/g/n, 5GHz 802.11a/n/ac, napajana preko PoE, 2x gigabit priključek</t>
  </si>
  <si>
    <t>Priključek dvojni RJ45 etherCON Cat 6A, komplet z n/o dozo</t>
  </si>
  <si>
    <t>Dostava, montaža, zaključevanje vse opreme na prednodno instalirane kable, priklop, programiranje stikal in ostale opreme, zagon in šolanje uporabnika</t>
  </si>
  <si>
    <t>SKUPAJ</t>
  </si>
  <si>
    <t xml:space="preserve">       3.0. STROJNE INŠTALACIJE IN OPREMA</t>
  </si>
  <si>
    <t xml:space="preserve">       SKUPNA REKAPITULACIJA</t>
  </si>
  <si>
    <t>Objekt: Prizidava Kultrunega doma Brežice</t>
  </si>
  <si>
    <t>3.1</t>
  </si>
  <si>
    <t>OGREVANJE</t>
  </si>
  <si>
    <t>3.2</t>
  </si>
  <si>
    <t>HLAJENJE</t>
  </si>
  <si>
    <t>3.3</t>
  </si>
  <si>
    <t>VODOVOD, KANALIZACIJA</t>
  </si>
  <si>
    <t>3.4</t>
  </si>
  <si>
    <t>DEMONTAŽNA DELA</t>
  </si>
  <si>
    <t xml:space="preserve">Vse naprave in elementi v popisu materiala in del so nevedeni samo primeroma (kot npr.) zaradi določitve kvalitete. </t>
  </si>
  <si>
    <t>S privolitvijo investitorja se lahko vse naprave nadomesti z nadomestnimi, ki morajo imeti enako ali boljšo kvaliteto</t>
  </si>
  <si>
    <t xml:space="preserve">Vse naprave in elemente se mora dobaviti z vsemi ustreznimi in veljavnimi certifikati, atesti, garancijami, navodili za obratovanje in </t>
  </si>
  <si>
    <t>obratovanje, vzdrževanje in servisiranje ter funkcionalno shemo izvedenega stanja</t>
  </si>
  <si>
    <t>Pri vseh napravah je potrebno upoštevati poleg montaže še stroške vseh pripravljalnih un zaključnih del, (vključno z usklajevanjem z ostalimi izvajalci</t>
  </si>
  <si>
    <t>Pri oddaji ponudbe naročniku je izvajalec je dolžan sam preveriti zmnožke in seštevke ter prenose le teh v rekapitulacijo</t>
  </si>
  <si>
    <t>V ceni vsakih posameznih del je po potrebi zajeti vse delovne in pomožne odre kot tudi čiščenje vseh elementov po končanih delih</t>
  </si>
  <si>
    <t>Pred izvedbo del je potrebno preveriti vse mikrolokacije priklučkov in prebojev na na objektu</t>
  </si>
  <si>
    <t>Vso sanitarno opremo je potrebno pred naroičilom uskladiti z investitorjem in arhitektom</t>
  </si>
  <si>
    <t>PROJEKTANTSKI POPIS MATERIALA IN DEL</t>
  </si>
  <si>
    <t>3.1. OGREVANJE</t>
  </si>
  <si>
    <t>(Vse postavke vključujejo dobavo in montažo)</t>
  </si>
  <si>
    <t>OPIS DELA</t>
  </si>
  <si>
    <t>KOLIČINA</t>
  </si>
  <si>
    <t>CENA/ENOTO</t>
  </si>
  <si>
    <t>CENA</t>
  </si>
  <si>
    <t>Pločevinasti panelni radiatorji kot npr. VOGEL&amp;NOOT ali enakovredno tip T6 z spodnjim sredinskim priključkom, z čepi, odzračnim ventilom, obešalni material ali konzole za pritrditev, komplet z vsem montažnim in pritrdilnim materialom.</t>
  </si>
  <si>
    <t>900/1200/33 VM</t>
  </si>
  <si>
    <t>600/600/22 VM</t>
  </si>
  <si>
    <t>300/2000/22 VM</t>
  </si>
  <si>
    <t>Spodnji priključek za radiatorje z vgrajenim ventilom kot npr. Danfoss tip RLV-KS ali enakovredno, ravne izvedbe,  komplet z fitingi za PeX cevi, montažni material.</t>
  </si>
  <si>
    <t xml:space="preserve">RLV-KS </t>
  </si>
  <si>
    <t>Plinsko polnjena termostatska glava kot npr. Danfoss ali enakovredno z vgrajenim tipalom in zaskočnim priključkom, tip RA 2944, komplet z pritrdilnim in montažnim materialom, varovalkami pred snemanjem, omejitvenimi zatiči in nastavitvijo po končani montaži.</t>
  </si>
  <si>
    <t>RA 2944</t>
  </si>
  <si>
    <t>Dobava in montaža večplastne univerzalne cevi kot npr. UNIPIPE MLCP alumplast v kolutu, z vsemi fitingi za spajanje in priključitve, pritrdilni in tesnilni material.</t>
  </si>
  <si>
    <t>fi 18x2,0 mm</t>
  </si>
  <si>
    <t>fi 20x2,25 mm</t>
  </si>
  <si>
    <t>Toplotna izolacija cevi z izolacijo, kot npr. Armstrong tip Tubolit DG za  MLC cevi, dodatek za razrez.</t>
  </si>
  <si>
    <t>TL-18/9-DG</t>
  </si>
  <si>
    <t>TL-20/9-DG</t>
  </si>
  <si>
    <t>Izvedba navezave na obstoječe priključke radiatorjev iz tal, komplet z montažnim materialom.</t>
  </si>
  <si>
    <t xml:space="preserve">komplet </t>
  </si>
  <si>
    <t>Polnjenje in odzračevanje sistema.</t>
  </si>
  <si>
    <t>Pripravljalna dela, zarisovanje, raznos in zaključna dela, transportni in ostali splošni stroški.</t>
  </si>
  <si>
    <t>SKUPAJ:</t>
  </si>
  <si>
    <t>3.2. HLAJENJE</t>
  </si>
  <si>
    <t>Zunanja kompresorska enota</t>
  </si>
  <si>
    <t>kompaktne izvedbe z inverter kompresorjem,</t>
  </si>
  <si>
    <t>uparjalniki ter zračno hlajenimi kondenzatorji. Stroj je kompletne izvedbe z vsemi internimi</t>
  </si>
  <si>
    <t>cevmi in priključki za medij ter električno napeljavo, varnostno ter funkcijsko</t>
  </si>
  <si>
    <t>Avtomatska regulacija je mikroprocesorska, programska, z regulacijo vsake notranje enote</t>
  </si>
  <si>
    <t xml:space="preserve">Moč:  hlajenje 4,7 kW, gretje 5,3 kW </t>
  </si>
  <si>
    <t>COP 4,22, EER 3,75</t>
  </si>
  <si>
    <t>Električni priklop: 1F / 220~240 / 50Hz</t>
  </si>
  <si>
    <t>Šumnost: 48 dB(A)</t>
  </si>
  <si>
    <t xml:space="preserve">Dimenzije: (770x545x288) mm </t>
  </si>
  <si>
    <t>Teža: 36 kg</t>
  </si>
  <si>
    <t>Območje delovanja: hlajenje od -5°do +48°C, gretje od -18° do +18°C</t>
  </si>
  <si>
    <t>Medij: R32</t>
  </si>
  <si>
    <t>Dodatna oprema:</t>
  </si>
  <si>
    <t>- krmiljenje hladilnega kroga</t>
  </si>
  <si>
    <t>- krmiljenje preklopnega ventila</t>
  </si>
  <si>
    <t>- možnost daljinskega vklopa</t>
  </si>
  <si>
    <t>(ustreza proizvod LG Electronics tip MU2 M17 UL4  ali enakovredno)</t>
  </si>
  <si>
    <t>komplet</t>
  </si>
  <si>
    <t>Notranja enota stopne kasetne izvedbe s 4 smernim izpihom</t>
  </si>
  <si>
    <t>-ohišje notranje enote</t>
  </si>
  <si>
    <t>-popolna elektronska regulacija s pomočjo upravljaljnika</t>
  </si>
  <si>
    <t>-tristopenjski ventilator</t>
  </si>
  <si>
    <t>-motorizirane lamele za usmeritev zraka</t>
  </si>
  <si>
    <t>-zračni filter</t>
  </si>
  <si>
    <t>-elektronsko krmiljen elektromagnetni ventil</t>
  </si>
  <si>
    <t>TEHNIČNI PODATKI:</t>
  </si>
  <si>
    <t>Moč: hlajenje  3,4 kW, gretje 4,0 kW</t>
  </si>
  <si>
    <t>Električno napajanje: 1F / 220 V / 50 Hz</t>
  </si>
  <si>
    <t>Poraba el. energije: hlajenje/gretje 0,020 kW</t>
  </si>
  <si>
    <t>Pretok zraka: 9,5 / 8,0 / 7,0 m3/min</t>
  </si>
  <si>
    <t>Šumnost: 38 / 35 / 32 dB(A)</t>
  </si>
  <si>
    <t>Dimenzije (DxVxŠ): 570 x 214 x 570 mm</t>
  </si>
  <si>
    <t xml:space="preserve">Teža: 14 kg </t>
  </si>
  <si>
    <t>(ustreza proizvod LG Electronics tip LG CT 12 NR0 ali enakovredno)</t>
  </si>
  <si>
    <t>Dekorativna maska kasetne enote</t>
  </si>
  <si>
    <t>Dimenzije (DxVxŠ): 620x20x620 mm</t>
  </si>
  <si>
    <t xml:space="preserve">Teža: 3,0 kg </t>
  </si>
  <si>
    <t>(ustreza proizvod LG Electronics tip PT-MCHW0 ali enakovredno)</t>
  </si>
  <si>
    <t>Podporni in obešalni material kot npr. SIKLA ali enakovredno, iz konstrukcijskega jekla v varjeni izvedbi z antikorozijsko zaščito ter končnim emajl lakom, cevne objemke, navojne palice z vijačnim materialom, konzolami, sidri in vložki.</t>
  </si>
  <si>
    <t>Dobava in montaža trde bakrene cevi z protikondenzacijsko toplotno izolacijo odporno na udarce, korozijo, kemičnim in atmosferskim vplivom. Bakrene cevi so znotraj očiščene, razmaščene in na obeh koncih zaprte. Izdelane so iz minimalno 99,9 % čistega bakra in v skladu z Evropskim standardom EN 12735-1. Toplotna izolacija z dodatno zunanjo folijo ima toplotno prevodnost λ = 0,036 W/m2K pri 0°C, koeficient upora difuzije vodne pare µ ≥ 11,000 in temperaturno območje uporabe od -45°C do +95°C (kratkotrajno do 115°C). Izdelana je v skladu z Evropskim standardom EN13501-1. Samougasljiva izolacija CL.1 DIN4102 razred gorljivosti B2. Debeline stane 0,80 mm, debeline izolacije 9 in 15 mm, komplet z bakrenimi fitingi za spajanje (trdi lot z dušikom), dodatkom za odrez in materialom za lotanje.</t>
  </si>
  <si>
    <t>fi 6,35 (izol. 9 mm)</t>
  </si>
  <si>
    <t>fi 9,52 (izol. 9 mm)</t>
  </si>
  <si>
    <t>Dobava in montaža dodatne UV odporne izolacije za bakrene cevi z izolacijo, ki potekajo zunaj na strehi iz izolacijskih cevakov z zaščitno AL folijo kot npr. Kailflex  tip ST-AL CLAD, skupaj z izol. koleni, lepilom, ki potekajo na strehi, komplet z ALU lepilnim trakom širine 50 mm.</t>
  </si>
  <si>
    <t>ST AL-CLAD 9x35</t>
  </si>
  <si>
    <t>Dobava in montaža bakrene cevi v palicah  kot npr. Viega Sanco ali enakovredno, skupaj z potrebnimi fitingi, spojkami ter materialom za čiščenje in lotanje z obešalnim in pritrdilnim materialom ter dodatkom za razrez z vključeno izolacijo zaprto celične strukture debeline 9 mm za izvedbo odvoda kondenza stropnih kaset, komplet z priključitvijo na meteorno kanalizacijo ali za talnim sifonom..</t>
  </si>
  <si>
    <t>fi 22x1</t>
  </si>
  <si>
    <t>Izvedba priključitve odvoda kondenza stropnih kaset na PP cev v steni, ki je sifoniziran z HL 905 sifonom, montažni in tesnilni material.</t>
  </si>
  <si>
    <t xml:space="preserve">Vakumiranje instalacije ter izsuševanje. Tlačni preizkus inštalacije (z dušikom po navodilih proizvajalca opreme).  Vključeno polnjenje sistema s freonom  R410 A-5,0 kg. </t>
  </si>
  <si>
    <t>Izvedba zagona naprav s strani pooblaščenega serviserja, izdelava zapisnika o zagonu.</t>
  </si>
  <si>
    <t>Regulacija in nastavitev naprav, poskusno obratovanje z 24 urni nadzorom delovanja.</t>
  </si>
  <si>
    <t>12.</t>
  </si>
  <si>
    <t>Izdelava različnih odprtin z vrtanjem z kronskim svedrom do premera 50 mm in debeline do 30 cm.</t>
  </si>
  <si>
    <t>13.</t>
  </si>
  <si>
    <t>Tesnjenje vse prebojev po izvedeni inštalaciji z izolaciji z trajnoelastičnim kitom.</t>
  </si>
  <si>
    <t>14.</t>
  </si>
  <si>
    <t>3.3. VODOVOD, KANALIZACIJA</t>
  </si>
  <si>
    <t>Enoročna mešalna baterija za vgradnjo pri pomivalnem koritu, stoječe izvedbe, komplet z dvema kotnima ventiloma DN 15 z rozetama, z odtočno prelivno garnituro za korita z sifonom, povezovalnimi cevkami, pritrdilnim in tesnilnim materialom.</t>
  </si>
  <si>
    <t xml:space="preserve">ustreza kot npr. Hans Grohe tip Logis 160 ali enakovredno </t>
  </si>
  <si>
    <t>Večplastna difuzijsko tesna cev v palicah, sestavljena iz PE-RT-vezni sloj-vzdolžno prekrivno varjen aluminij-vezni sloj-PE-RT). Normalno vnetljivo, klasifikacija materiala B2, skladno z DIN4102. Maksimalna temp. 95 st. C, maksimalni obratovalni tlak 10 bar pri trajni obremenitvi 70 st. C, testirana odpornost proti pretrganju 50 let, varnostni faktor 1,5. z vsemi medeninastimi fitingi za spajanje in priključitve, pritrdilni in tesnilni material.</t>
  </si>
  <si>
    <t>Ustreza proizvod kot npr. Uponor tip MLC ali  enakovredno</t>
  </si>
  <si>
    <t>fi 20x2</t>
  </si>
  <si>
    <t>Enojni baterijski priključek.</t>
  </si>
  <si>
    <t>20x1/2"</t>
  </si>
  <si>
    <t>PF spojka zunanji navoj.</t>
  </si>
  <si>
    <t>Plastični čep izdelan iz plastike, 1/2" zunanji navoj z tesnilom, v rdeči ali modri barvi.</t>
  </si>
  <si>
    <t>čep 1/2 ZN</t>
  </si>
  <si>
    <t>Montažna plošča kot npr. Uponor ali enakovredno, za montažo enojnih in dvojnih baterijskih priključkov, izdelana iz galvansko zaščitenega jekla.</t>
  </si>
  <si>
    <t>Toplotna izolacija zaprtocelične strukture kot na npr. Tubolit DG ali enakovredno, za MLC  cevi položene v tlaku in steni.</t>
  </si>
  <si>
    <t>Zaprti tlačni električni grelnik vode izdelan iz jeklene pločevine, protikorozijsko zaščitena z emajlom in Mg zaščitno anodo, kapacitete 10 litrov, za montažo pod umivalnik, komplet z fleksibilnimi povezavami, varnostnim ventilom, montažnim in tesnilni materialom.</t>
  </si>
  <si>
    <t>Ustreza proizvod kot npr: Gorenje tip GT 10 U ali enakovredno</t>
  </si>
  <si>
    <t>GT 10U</t>
  </si>
  <si>
    <t>Sifon za pomivalno korito z priključkom za pomivalni stroj, komplet z montažnim in tesnilnim materialom.</t>
  </si>
  <si>
    <t>Krogelna pipa, komplet z vsem tesnilnim in montažnim materialom.</t>
  </si>
  <si>
    <t>DN15</t>
  </si>
  <si>
    <t>Nepovratno -varnostni ventil za vodo, 6 bar, montažni material.</t>
  </si>
  <si>
    <t>Vgradni sifon za odvod kondenza kot npr. HL ali enakovredno tip HL 138 z izvlečno sifonsko kaseto, s skrajšljivim opažnim ohišjem, priključkom fi 20 do fi 32, montažni material.</t>
  </si>
  <si>
    <t>HL 138</t>
  </si>
  <si>
    <t>Dobava in montaža zvočno izolativnih odtočnih cevi (dušenja zvoka: pri pretoku 2 l/s je raven glasnosti 12 dB(A)), visoka odpornost na udarce, obročna trdnost &lt;4 kN/m2 in kemijska sredstva pri visokih temperaturah, izdelane iz PP,  z vsemi fazonskimi komadi, tesnili in obešalnim materialom, s spajanjem na način, kot ga določa proizvajalec, v sestavi:</t>
  </si>
  <si>
    <t>- cev</t>
  </si>
  <si>
    <t>fi 50</t>
  </si>
  <si>
    <t>fi 32</t>
  </si>
  <si>
    <t>Priključitev razvoda hladne vode na obstoječi dovod vode DN 15 v objektu, komplet z montažnim in tesnilnim materialom.</t>
  </si>
  <si>
    <t>15.</t>
  </si>
  <si>
    <t>Izdelava utorov z rezalnikom za zidne zareze  za polaganje instalacij vodovoda v steni, rezanjem in štemanjem talne plošče širine do 12 cm, z zapolnjevanjem zidnih vdolbih z malto za zapolnjevanje (kot npr. Rofix 860/861).</t>
  </si>
  <si>
    <t>16.</t>
  </si>
  <si>
    <t>Izpiranje sistema, tlačni preizkus cevne mreže z izdelavo zapisnika o preizkusu.</t>
  </si>
  <si>
    <t>17.</t>
  </si>
  <si>
    <t>Izvedba kloriranja omrežja z pridobitvijo certifikata o ustreznosti pitne vode.</t>
  </si>
  <si>
    <t>3.4. DEMONTAŽNA DELA</t>
  </si>
  <si>
    <t>Demontaža panelnih radiatorjev, armatur, komplet z izpraznitvijo, iznos iz objekta, komplet z odvozom na deponijo ter plačilom pristojbine ali skladiščenjem na lokaciji, ki jo določi investitor.</t>
  </si>
  <si>
    <t>št. radiatorjev ocena: 2</t>
  </si>
  <si>
    <t>* S privolitvijo investitorja se lahko vse naprave nadomesti z nadomestnimi, ki morajo  imeti enako</t>
  </si>
  <si>
    <t>ali boljšo kvaliteto.</t>
  </si>
  <si>
    <t>določitve kvalitete.</t>
  </si>
  <si>
    <t>garancijami, navodili za obratovanje in vzdrževanje in servisiranje ter funkcionalno shemo</t>
  </si>
  <si>
    <t>le teh v rekapitulacijo.</t>
  </si>
  <si>
    <t>vseh elementov po končanih delih.</t>
  </si>
  <si>
    <t>mikrolokacijami opreme in priključkov na objektu.</t>
  </si>
  <si>
    <t xml:space="preserve"> - tipi opreme so podani informativno, pri vsaki zamenjavi je potrebno pridobiti soglasje investitorja, projektanta in nadzornika</t>
  </si>
  <si>
    <t>I PREDDELA</t>
  </si>
  <si>
    <t>Priprava podlage za pleskanje in pleskanje stenske obloge (obloga spodaj) iz mavčnih plošč z dobavo materiala ter vsemi pomožnimi deli in prenosi z barvo za mokro brisanje. Fugiranje spojev z Uniflot in armirno mrežico iz steklenih vlaken, obdelava glajenje celotne površine z FILLEND FINISH LIGHT + emulzija. Sistem za mokro brisanje - osnova v svetlo sivo modrem odtenku (barva DIFFANY - 2 nanosa) + NEBULA TRANSPARENT - zaščitni lak, 2 nanosa z zlatimi bleščicami v majhnem razmerju. Obvezna kvaliteta materiala in navodila izvedbe kot npr. Blik d.o.o. Ljubljana. Dokončno izbiro barve in materiala potrdi projektant na podlagi vzorcev izbranega izvajalca.</t>
  </si>
  <si>
    <t>Priprava podlage za pleskanje in pleskanje stenske obloge (središčni akustični pas) iz akustičnih mavčnih plošč z dobavo materiala ter vsemi pomožnimi deli in prenosi. Dvakrat obdelava spojev, brušenje, barvanje. Barva v svetlo sivo modrem odtenku (barva DIFFANY - 2 nanosa). Obvezna kvaliteta materiala in navodila izvedbe kot npr. Blik d.o.o. Ljubljana. Dokončno izbiro barve in materiala potrdi projektant na podlagi vzorcev izbranega izvajalca.</t>
  </si>
  <si>
    <t>Priprava podlage za pleskanje in pleskanje stenske obloge, delno stropne obloge (trikotni zaključek balkona) iz mavčnih plošč z dobavo materiala ter vsemi pomožnimi deli in prenosi. Fugiranje spojev z Uniflot in armirno mrežico iz steklenih vlaken, obdelava glajenje celotne površine z FILLEND FINISH LIGHT + emulzija. Barva v svetlo sivo modrem odtenku (barva DIFFANY - 2 nanosa). Obvezna kvaliteta materiala in navodila izvedbe kot npr. Blik d.o.o. Ljubljana. Dokončno izbiro barve in materiala potrdi projektant na podlagi vzorcev izbranega izvajalca.</t>
  </si>
  <si>
    <t>Priprava podlage za pleskanje in pleskanje stenske obloge (zadnja stena balkona - akustične plošče) iz akustičnih mavčnih plošč z dobavo materiala ter vsemi pomožnimi deli in prenosi. Dvakrat obdelava spojev, brušenje, barvanje. Barva v svetlo sivo modrem odtenku (barva DIFFANY - 2 nanosa). Obvezna kvaliteta materiala in navodila izvedbe kot npr. Blik d.o.o. Ljubljana. Dokončno izbiro barve in materiala potrdi projektant na podlagi vzorcev izbranega izvajalca.</t>
  </si>
  <si>
    <t>Priprava podlage za pleskanje in pleskanje stropnih površin iz mavčnih plošč (zaključek med steno in akustičnim pasom - lomljena linija) z dobavo materiala ter vsemi pomožnimi deli in prenosi. Fugiranje spojev z Uniflot in armirno mrežico iz steklenih vlaken, obdelava glajenje celotne površine z FILLEND FINISH LIGHT + emulzija. Barva na akrilni osnovi, bela (dokončno izbiro barve potrdi projektant na podlagi vzorcev izbranega izvajalca).</t>
  </si>
  <si>
    <t>Priprava podlage za pleskanje in pleskanje stropnih površin iz akustičnih mavčnih plošč (obodni akustični pas med zaključkom in linijo rešetk - lomljena linija) z dobavo materiala ter vsemi pomožnimi deli in prenosi. Dvakrat obdelava spojev, brušenje, barvanje. Barva na akrilni osnovi, bela (dokončno izbiro barve potrdi projektant na podlagi vzorcev izbranega izvajalca).</t>
  </si>
  <si>
    <t>Priprava podlage za pleskanje in pleskanje stropnih površin iz mavčnih plošč (središčni del stropa - razgibano med rešetkami in akustičnim pasom) z dobavo materiala ter vsemi pomožnimi deli in prenosi. Fugiranje spojev z Uniflot in armirno mrežico iz steklenih vlaken, obdelava glajenje celotne površine z FILLEND FINISH LIGHT + emulzija. Barva na akrilni osnovi, bela (dokončno izbiro barve potrdi projektant na podlagi vzorcev izbranega izvajalca).</t>
  </si>
  <si>
    <t>Priprava podlage za pleskanje in pleskanje stropnih kaskad iz mavčnih plošč (vertikalno zaključevanje akustičnega pasa - lomljena linija) z dobavo materiala ter vsemi pomožnimi deli in prenosi. Fugiranje spojev z Uniflot in armirno mrežico iz steklenih vlaken, obdelava glajenje celotne površine z FILLEND FINISH LIGHT + emulzija. Barva na akrilni osnovi, bela (dokončno izbiro barve potrdi projektant na podlagi vzorcev izbranega izvajalca).</t>
  </si>
  <si>
    <t>Priprava podlage za pleskanje in pleskanje stropne obloge (zaključna stropna obloga med stenami v nagibu) iz mavčnih plošč z dobavo materiala ter vsemi pomožnimi deli in prenosi. Fugiranje spojev z Uniflot in armirno mrežico iz steklenih vlaken, obdelava glajenje celotne površine z FILLEND FINISH LIGHT + emulzija. Barva na akrilni osnovi - črna mat (dokončno izbiro barve potrdi projektant na podlagi vzorcev izbranega izvajalca).</t>
  </si>
  <si>
    <t>Priprava podlage za pleskanje in pleskanje stropnih površin iz mavčnih plošč (strop pod balkonom) z dobavo materiala ter vsemi pomožnimi deli in prenosi. Fugiranje spojev z Uniflot in armirno mrežico iz steklenih vlaken, obdelava glajenje celotne površine z FILLEND FINISH LIGHT + emulzija. Barva na akrilni osnovi v svetlo sivo modrem odtenku (dokončno izbiro barve potrdi projektant na podlagi vzorcev izbranega izvajalca).</t>
  </si>
  <si>
    <t>Priprava podlage in barvanje obst. lesenih stenskih oblog v prostoru dvorane z dekorativno barvo in dekorativno obdelavo - priprava podloge z brusno krpo v smeri letnic, 1-2 nanosa lazure temni oreh (AQUA BLOCK) + 1-2 nanosa zlate lazure (AQUA BLOCK) z dobavo materiala ter vsemi pomožnimi deli in prenosi. Število nanosov je odvisno od zahtevanega videza - uskladiti s projektantom, nanosi v smeri letnic enakomerno brez vidnih potez (zagladiti z mehko krpico). Obvezna kvaliteta materiala in izvedbe kot npr. Blik d.o.o. Ljubljana.</t>
  </si>
  <si>
    <t>Priprava podlage in barvanje obst. lesenih stenskih oblog (notranja obloga ograje balkona skupaj z zaključno leseno polico) z obdelavo (brušenje, impregnacija in finalni nanos - črna mat barva) z dobavo materiala ter vsemi pomožnimi deli in prenosi. Obvezna kvaliteta materiala in izvedbe kot npr. Blik d.o.o. Ljubljana.</t>
  </si>
  <si>
    <t>Dobava in montaža lepljenih plošč - troslojnih (Megel plus ali enakovredno), dim. 5 x 2 m, lepljenec - smreka deb. 18 mm, ki se lepijo na obstoječi tlak odra in odrske stopnice skupaj ter vsemi potrebnimi zaključki odra (v zaključek proti odrskim stopnicam se vgradi linijsko svetilo - poglej prereze). Barvanje odra s specialnim barvnim odrskim oljem, dobavo olja in izvedba kot AL-Color ali enakovredno (pigmentno odrsko olje za odprte razpoke, ki ne ustvarja filma (naravno olje brez arom) in sicer v dveh delovnih ciklih. Zahtevana požarna klasifikacija Cfl-s2 - fiksni del odra ter vertikalni zaključki odra. Izvedba po navodilih izvajalca: AL-Color ali enakovredno, prva obdelava: v dveh premazih. Povprečna poraba je cca. 0,125 l/m²). Barva črno mat.</t>
  </si>
  <si>
    <t>št. 10 lesena polica nad radiatorji (nadstropje)
- izdelava in montaža police nad radiatorji nepravilne oblike, skupne dolžine 7,03 m v različnih širinah, višine 0,86 m, debeline 3,6 cm skupaj s podnožjem, izrezom za montažo mrežice za radiatorje v šir. 10 cm in vsemi potrebnimi veznimi elementi (točkovno fiksiranje v steno).
- obdelava: podnožje - "noge" šir. 40 cm, viš. 82,4 cm, deb. 3,6 cm v različnih pozicijah - oplemenitena iverica (iveral) 3,6 cm v imitaciji lesa (barva bela) + ABS 2 mm v enaki barvi in vzorcu kot osnova;
- obdelava: zaključna polica - oplemenitena iverica (iveral) 3,6 cm v v imitaciji lesa (barva bela) + ABS 2 mm v enaki barvi in vzorcu kot osnova.</t>
  </si>
  <si>
    <t>št. 10a dodatna lesena polica do okna (nadstropje)
- izdelava in montaža dodatne lesene police skupne dolžine 3,00 m, širine 0,35 m (2 cm preko stene), debeline 3,6 cm z vsemi potrebnimi veznimi elementi (montaža na obst. zidano polico).
- obdelava: oplemenitena iverica (iveral) 3,6 cm v imitaciji lesa (barva bela) + ABS 2 mm v enaki barvi in vzorcu kot osnova.</t>
  </si>
  <si>
    <t>št. 10b dodatna lesena polica do okna (nadstropje)
- izdelava in montaža dodatne lesene police skupne dolžine 1,40 m, širine 0,27 m (2 cm preko stene), debeline 3,6 cm z vsemi potrebnimi veznimi elementi (montaža na obst. zidano polico).
- obdelava: oplemenitena iverica (iveral) 3,6 cm v imitaciji lesa (barva bela) + ABS 2 mm v enaki barvi in vzorcu kot osnova.</t>
  </si>
  <si>
    <t>''omara'' s kuhinjskimi elementi
V omari dim. 60x238-345 cm, višine 220 cm so kuhinjski elementi. ''Omara'' ima zadnjo in bočne stranice 1,8 cm, strop je sendvič 10 cm (2x1,8 +  vmesni prostor za podkonstrukcijo - strop se dodatno sidra v AB steno, oblikovan je s perforacijami fi 40 cm, 3 kom). Podnožje je dvignjeno za 10 cm - pod podnožje in v strop omare sta montirani vodili za zgibna vrata.</t>
  </si>
  <si>
    <t>št. 2 izdelava in montaža zaključne stene ob omari - sendvič stena deb. 12 cm (2x1,8 cm, vmes lesena podkonstrukcija), dolžine 136-160 cm (nepravilni bočni zaključki zaradi poševne montaže), višine 220-280cm.
V zaključno steno se nevidno sidra pult.</t>
  </si>
  <si>
    <t>št.1 izdelava in montaža mini gledališkega bara v omari z zgibnimi vrati - komplet (''omara'', kuhinjski elementi s kuhinjskimi aparati in zgibna vrata).</t>
  </si>
  <si>
    <r>
      <t xml:space="preserve">Strižena srednje visoka živa meja: </t>
    </r>
    <r>
      <rPr>
        <i/>
        <sz val="10"/>
        <rFont val="Arial"/>
        <family val="2"/>
        <charset val="238"/>
      </rPr>
      <t>Lonicera nitida</t>
    </r>
    <r>
      <rPr>
        <sz val="10"/>
        <rFont val="Arial"/>
        <family val="2"/>
        <charset val="238"/>
      </rPr>
      <t xml:space="preserve"> 'Maigrun (mirtovolistno kosteničevje)
velikost sadike ob dobavi min. 30-40 cm, 2x presajena
Saditi v linijah s križnim zamikanjem in sadilno razdaljo
30 cm. Zgornji rob 60 cm se zasadi v dveh linijah, zasaditev se nato v delu, kot po načrtu, nadaljuje po
brežini navzdol.
Vzdrževanje: redna rez zalomljene oblike neprehodne pokrovno grmovne zasaditve na višini ca. 70-80 cm, skladno z obliko brežine - nasip 1.</t>
    </r>
  </si>
  <si>
    <r>
      <t>Grmovnice:</t>
    </r>
    <r>
      <rPr>
        <i/>
        <sz val="10"/>
        <rFont val="Arial CE"/>
        <charset val="238"/>
      </rPr>
      <t xml:space="preserve"> Cornus sericea</t>
    </r>
    <r>
      <rPr>
        <sz val="10"/>
        <rFont val="Arial CE"/>
        <family val="2"/>
        <charset val="238"/>
      </rPr>
      <t xml:space="preserve"> "Flaviramea" (svilnati dren), velikost sadike ob dobavi 60-100 cm.</t>
    </r>
  </si>
  <si>
    <t>Dobava in polaganje betonskih robnikov 15/25/100 cm v betonski temelj MB 10 z vsemi pomožnimi deli in prenosi in zalivanjem stika med robnikom in asfaltom z bitumensko zalivno maso.
Novi robnik pločnika proti obstoječi obcestni zelenici.</t>
  </si>
  <si>
    <t>Dobava in izvedba tople zatesnjene ravne strehe, ekstenzivna zelena streha (sistem kot npr. Urbanscape ali enakovredno) v naslednji sestavi (polaganje na AB ploščo v naklonu 4°):
- Parna zapora, npr. Sarnavap 5000SA (Sd=1800m) 	0,06	 cm
- Toplotna izolacija: spodnji sloj kamena volna za ravne strehe npr. SMARTroof Thermal
(50 kPa, λ=0,036 W/mK)	    14,0 	cm
- Toplotna izolacija: zgornji sloj kamena volna za ravne strehe npr. SMARTroof Top
(70 kPa, λ=0,038 W/mK)	     8,0	 cm
- Hidroizolacija s protikoreninsko zaščito npr. FPO Sarnafil TG 66-18 (v primeru, da hidroizolacija nima protikoreninske zaščite, je obvezna vgradnja protikoreninske membrane): 	0,18 	cm</t>
  </si>
  <si>
    <r>
      <t>Na predhodno toplotno in vodotesno ravno streho se najprej po celotni površini, kjer bo zelena streha, namesti sistem drenaže z vodnim zalogovnikom d=25 mm in kapaciteto vode 12 l/m</t>
    </r>
    <r>
      <rPr>
        <vertAlign val="superscript"/>
        <sz val="10"/>
        <rFont val="Arial"/>
        <family val="2"/>
        <charset val="238"/>
      </rPr>
      <t>2</t>
    </r>
    <r>
      <rPr>
        <sz val="10"/>
        <rFont val="Arial"/>
        <family val="2"/>
        <charset val="238"/>
      </rPr>
      <t>. Prečno na drenažni sloj sledi vgradnja posebno obdelanega substrata iz mineralnih vlaken Urbanscape Green Roll debeline 40 mm, ki se ga položi tesno skupaj in zagotavlja izvrstno sposobnost zadrževanja vode v zelenih strehah s kapaciteto do 29 l/m</t>
    </r>
    <r>
      <rPr>
        <vertAlign val="superscript"/>
        <sz val="10"/>
        <rFont val="Arial"/>
        <family val="2"/>
        <charset val="238"/>
      </rPr>
      <t xml:space="preserve">2. </t>
    </r>
    <r>
      <rPr>
        <sz val="10"/>
        <rFont val="Arial"/>
        <family val="2"/>
        <charset val="238"/>
      </rPr>
      <t>Prečno na substrat izvedemo polaganje zgornje vegetacijske preproge Urbanscape Sedum-mix, ki se polaga tesno skupaj in mora v celoti prekrivati površino substrata.</t>
    </r>
  </si>
  <si>
    <t>Dobava in montaža strešnega odtoka za ravne strehe, vključno s košaro za lovljenje listja in vsemi tesnilnimi elementi ter vsa pomožna dela in prenosi (kot npr. HL strešni odtoki ali enakovredno).</t>
  </si>
  <si>
    <r>
      <t xml:space="preserve">Izdelava zunanjih kovinskih ograj vključno z nosilci vodil in vodili. Ograje so sestavljene iz različnih elementov: nosilni elementi so vertikale pod različnimi koti iz ploščatega železa šir. 8 cm, deb. 1,5 cm preko sidrne pločevine sidrane v AB stene ob klančinah in povezane s horizontalo iz ploščatega železa v isti dimenziji; na nosilne elemente so varjeni nosilci vodila in vodilo iz okrogle cevi fi 5 cm; vodilo, ki poteka ob fasadi objekta je z nosilci vodila sidrano v dodatno podkonstrukcijo znotraj prezračevane fasade in v elemente polstrukturne fasade. Vsi elementi ograje so kvalitete S235 - zaščiteno pred vremenskim vplivom, predvideni so za vroče cinkanje in prašno barvanje pocinkane površine.
Kompletna izdelava in montaža ograje z dobavo jekla, peskanjem, vročim cinkanjem, prašnim barvanjem pocinkane površine, delavniškimi načrti ter vsemi pomožnimi deli in prenosi. 
</t>
    </r>
    <r>
      <rPr>
        <b/>
        <sz val="10"/>
        <rFont val="Arial"/>
        <family val="2"/>
        <charset val="238"/>
      </rPr>
      <t>Izdelava ograj po shemi ograj in vodil</t>
    </r>
    <r>
      <rPr>
        <sz val="10"/>
        <rFont val="Arial"/>
        <family val="2"/>
        <charset val="238"/>
      </rPr>
      <t xml:space="preserve"> z obveznim predhodnim posvetom in sodelovanjem projektanta. Barva ograje črna mat, končna višina ograj 1,00 m, vodil 0,95 m.</t>
    </r>
  </si>
  <si>
    <t>a) vertikalni nosilni elementi iz ploščatega železa 80/15 mm (vertikale pod različnimi koti) - 4,32 m x 9,42 kg/m.</t>
  </si>
  <si>
    <t>Ograja in vodila na steni ob klančini 1:</t>
  </si>
  <si>
    <t>e) nosilci vodila varjeni na nosilne vertikalne elemente</t>
  </si>
  <si>
    <t>Ograja in vodila na zunanji strani klančine 1 in klančine 2 (proti nasipu 2):</t>
  </si>
  <si>
    <t>Ograja in vodila na notranji steni ob klančini 2, klančini 3 in klančini 4:</t>
  </si>
  <si>
    <t>e) nosilci vodila varjeni na nosilne vertikalne elemente in 1x sidran v AB steno preko sidrne pločevine Ø 70 mm</t>
  </si>
  <si>
    <t>b) nosilci vodila sidrani v AB steno preko sidrne pločevine Ø7 cm</t>
  </si>
  <si>
    <t>Vodilo na fasadni steni - zahodna fasada:</t>
  </si>
  <si>
    <t>Ograja in vodilo na zunanjem robu stopnic 2 in na delu podpornega zidu:</t>
  </si>
  <si>
    <t>Ograja in vodilo na zunanjem robu stopnic 3 in v delu podpornega zidu:</t>
  </si>
  <si>
    <r>
      <rPr>
        <b/>
        <sz val="10"/>
        <rFont val="Arial"/>
        <family val="2"/>
        <charset val="238"/>
      </rPr>
      <t>PV1</t>
    </r>
    <r>
      <rPr>
        <sz val="10"/>
        <rFont val="Arial"/>
        <family val="2"/>
        <charset val="238"/>
      </rPr>
      <t xml:space="preserve"> - Dobava in montaža dvokrilnih notranjih lesenih protipožarnih vrat v kovinskem podboju požarne odpornosti 30 min. in zvočne zaščite min. 27 dB, gradbena odprtina dim. 2,00 x 2,10 m, širina prehoda min. 90 cm, drugo krilo se odpira po potrebi. Krila polna, dodatno zvočno izolirana. 
</t>
    </r>
    <r>
      <rPr>
        <u/>
        <sz val="10"/>
        <rFont val="Arial"/>
        <family val="2"/>
        <charset val="238"/>
      </rPr>
      <t>Obdelava</t>
    </r>
    <r>
      <rPr>
        <sz val="10"/>
        <rFont val="Arial"/>
        <family val="2"/>
        <charset val="238"/>
      </rPr>
      <t>: Kovinski podboj - mat črno. Krila iz smrekovega lesa, barvana - na vertikalne proge širine 0,5 cm v dveh barvah, obojestransko - temni oreh in zlata barva. (Pomembno je barvo oreha poenotiti z barvo obst. lesenih stenskih oblog, katere so potemnjene z nanosom lazure temni oreh - AQUA BLOCK.) Zaključna okrasna obroba okoli vrat 10 cm, kot zaključek med vrati in obst. leseno stensko oblogo, barva obrobe enaka osnovni barvi vrat (lazura temni oreh). Dokončni izbor materiala in barve potrdi projektant na osnovi vzorca izbranega izvajalca.</t>
    </r>
    <r>
      <rPr>
        <u/>
        <sz val="10"/>
        <color rgb="FFFF0000"/>
        <rFont val="Arial"/>
        <family val="2"/>
        <charset val="238"/>
      </rPr>
      <t/>
    </r>
  </si>
  <si>
    <t>Izvedba ravnega spuščenega stropa nad prostorom avle v nadstropju, višina obešanja  15 cm z oblogo iz mavčnih plošč 1x1,25 cm Knauf Gips gladka plošča, stropni kovinski profil  obešen na  betonsko ploščo. Spuščen strop v delu prostora je 50 cm odmaknjen od obodnih sten (v kaskado so montirana linijska svetila). Izvedba kompletno s  fugiranjem stikov ter vsemi pomožnimi deli in prenosi. (glej tloris nadstropja in prereze)</t>
  </si>
  <si>
    <t>Pleskanje novih AB sten in obstoječih zidanih sten z dobavo materiala ter vsemi pomožnimi deli in prenosi z barvo za mokro brisanje. Fugiranje spojev z Uniflot in armirno mrežico iz steklenih vlaken, obdelava glajenje celotne površine z FILLEND FINISH LIGHT + emulzija. Sistem za mokro brisanje - osnova v belem odtenku (barva DIFFANY - 2 nanosa) + NEBULA TRANSPARENT - zaščitni lak, 2 nanosa z zlatimi bleščicami v srednjem razmerju. Obvezna kvaliteta materiala in navodila izvedbe kot npr. Blik d.o.o. Ljubljana ali enakovredno. Dokončno izbiro barve in materiala potrdi projektant na podlagi vzorcev izbranega izvajalca.</t>
  </si>
  <si>
    <t>Dobava materiala in polaganje kamnitega tlaka v prostoru avle (obstoječe in prizidava) - kamen deb. 2 cm na tesnilni sistem in lepilo za kamen kot npr. ELASTORAPID ali enakovredno. Polaganje po shemi polaganja, z vsemi pomožnimi deli in prenosi - polaganje v kombinaciji dveh različnih kamnov, obdelava polirano z obveznim prvim čiščenjem in impregnacijo.</t>
  </si>
  <si>
    <r>
      <t xml:space="preserve">Dobava materiala in polaganje zunanjega kamnitega tlaka na zunanjih površinah (vhodni podesti in klančine) - kamen deb. 3 cm na tesnilni sistem in lepilo za kamen kot npr. ELASTORAPID ali enakovredno, cementna fugirna masa, ki preprečuje izcvetenje kot npr. Ultracolor Plus ali enakovredno. </t>
    </r>
    <r>
      <rPr>
        <b/>
        <sz val="10"/>
        <rFont val="Arial"/>
        <family val="2"/>
        <charset val="238"/>
      </rPr>
      <t>Polaganje po shemi polaganja</t>
    </r>
    <r>
      <rPr>
        <sz val="10"/>
        <rFont val="Arial"/>
        <family val="2"/>
        <charset val="238"/>
      </rPr>
      <t>, z vsemi pomožnimi deli in prenosi - kamen rezan na plošče 40 cm x 160 cm.
Kamen kot npr. Pohorski tonalit ali enakovredno, obdelava žgano; polaganje na podest 1, 2, 3 in klančine 1, 2, 3, 4.</t>
    </r>
  </si>
  <si>
    <t>Dobava materiala in oblaganje zunanjih AB sten ob klančinah - kamen deb. 2 cm na tesnilni sistem in lepilo za kamen kot npr. ELASTORAPID ali enakovredno, cementna fugirna masa, ki preprečuje izcvetenje kot npr. Ultracolor Plus ali enakovredno. Polaganje po shemi polaganja, z vsemi pomožnimi deli in prenosi - stene nepravilnih oblik in različnih višin; oblaganje obojestransko z zgornjo zaključno polico z obojestransko pobranim robom.
Kamen kot npr. Pohorski tonalit ali enakovredno, obdelava nepolirano in krtačeno (ledrano), zaključna polica polirano.
Oblaganje sten ob klančinah 2, 3, 4 in stopnicah 2; stene na klančini 1; stene pod stopnicami 2 v delu pred nasipom z zasaditvijo.</t>
  </si>
  <si>
    <r>
      <t xml:space="preserve">Odstranitev obstoječega tekstilnega tlaka, priprava podlage (lesene stopnice in podest), dobava in polaganje novega vinil tlaka na obstoječe stopnice in podest v nadstropje. Visokokvalitetna vinilna heterogena talna obloga kot npr. Gerflor Creation 55, barva 1269 Fabrik Mix Dark Grey ali enakovredno; skupna debelina EN 428 2,5mm, debelina obrabnega sloja EN 429 0,55mm, skupna teža EN 430 3850gr/m2, klasifikacija EN 685 33-42, ognjevarnost EN 13 501-1 Bfl-s1, antistatičnost EN 1815 &lt; 2kV, zdrsnost DIN 51 130 R10, odpornost površine  EN 660.1 ≤ 0,08mm - razred T, primerna za zelo prehodna območja, dimenzijska stabilnost EN434 ≤ 0,1mm, termična prevodnost EN 15 524 0,25W/(m.K), barvna obstojnost ≥ 6, zdrsnost DS, primeren za talno gretje, odpornost na kemikalije dobra, PUR+Matt zaščitna površinska obdelava ( dodatno premazovanje v eksploataciji ni potrebno), 100% recycable: - OBVEZNA PRILOGA SO CERTIFIKATI, ki se nanašajo na kakovost zraka, recikliranje in okoljske standarde!
Montaža PVC talne obloge z lepljenjem na podlago po celotni površini s kvalitetnim vodno disperzijskim lepilom kot npr. Sika Durocoll.
</t>
    </r>
    <r>
      <rPr>
        <b/>
        <sz val="10"/>
        <rFont val="Arial CE"/>
        <charset val="238"/>
      </rPr>
      <t>Obstoječe stopnice v nadstropje.</t>
    </r>
  </si>
  <si>
    <t>Odstranitev obstoječega tekstilnega tlaka in dobava in polaganje novega vinil tlaka v prostor avle v nadstropju (tlak v ploščah). 
1.Brušenje in sesanje strojnega betonskega estriha (zahteve: ravnost podlage po EN 18202 tabela 3, vlažnost estriha max. 2,0% po CM metodi, če je talno gretje vlažnost estriha max. 1,8%, temperatura podlage 15-20oC, temperatura zraka 18-25oC, relativna zračna vlaga pod 70%), nanos disperzijskega predpremaza kot npr. Sika KH Fix, izravnava podlage s cement polimerno izravnalno maso kot npr. Sika ZM (zahteva DIN EN 13813 C30/F6; tlačna trdnost min. 30N/mm2, upogibna trdnost min. 6N/mm2) povprečne debeline 2,0mm.</t>
  </si>
  <si>
    <t>2.Dobava visokokvalitetne vinilne heterogene talne obloge kot npr. Gerflor Creation 55, barva 1269 Fabrik Mix Dark Grey ali enakovredno; skupna debelina EN 428 2,5mm, debelina obrabnega sloja EN 429 0,55mm, skupna teža EN 430 3850gr/m2, klasifikacija EN 685 33-42, ognjevarnost EN 13 501-1 Bfl-s1, antistatičnost EN 1815 &lt; 2kV, zdrsnost DIN 51 130 R10, odpornost površine  EN 660.1 ≤ 0,08mm - razred T, primerna za zelo prehodna območja, dimenzijska stabilnost EN434 ≤ 0,1mm, termična prevodnost EN 15 524 0,25W/(m.K), barvna obstojnost ≥ 6, zdrsnost DS, primeren za talno gretje,</t>
  </si>
  <si>
    <r>
      <t xml:space="preserve">odpornost na kemikalije dobra, PUR+Matt zaščitna površinska obdelava (dodatno premazovanje v eksploataciji ni potrebno), 100% recycable: - OBVEZNA PRILOGA SO CERTIFIKATI, ki se nanašajo na kakovost zraka, recikliranje in okoljske standarde!
3.Brušenje in sesanje položene izravnalne mase, montaža PVC talne obloge z lepljenjem na podlago po celotni površini s kvalitetnim vodno disperzijskim lepilom kot npr. Sika Durocoll.
</t>
    </r>
    <r>
      <rPr>
        <b/>
        <sz val="10"/>
        <rFont val="Arial CE"/>
        <charset val="238"/>
      </rPr>
      <t>Avla v nadstropju.</t>
    </r>
  </si>
  <si>
    <r>
      <t xml:space="preserve">Odstranitev obst. stenskih zaključkov in dobava in montaža novih lesenih stenskih zaključkov (ravni zaključek, višina 10 cm, barva bela - enako kot obrobe okoli vrat).
</t>
    </r>
    <r>
      <rPr>
        <b/>
        <sz val="10"/>
        <rFont val="Arial CE"/>
        <charset val="238"/>
      </rPr>
      <t>Avla v nadstropju.</t>
    </r>
  </si>
  <si>
    <t>Dobava in montaža zunanjega vgradnega predpražnika umeščenega v zunanje tlakovanje (pred vetrolovom) iz Alu profilov in polnil (kot npr. Emco ali enakovredno), kompletno z vsemi pomožnimi deli in prenosi. Predpražnik sestavljen v kombinaciji lamel - rips vložek in široka ščetka, kot npr. tip Diplomat ali enakovredno. Izvedba po shemi tlaka pritličja.</t>
  </si>
  <si>
    <t>Dobava in montaža notranjega vgradnega predpražnika v vetrolovu v tlaku pritličja iz Alu profilov in polnil (kot npr. Emco ali enakovredno), kompletno z vsemi pomožnimi deli in prenosi. Predpražnik je nepravilne oblike sestavljen iz lamel - rips vložek kot npr. tip Diplomat ali enakovredno. Izvedba po shemi tlaka pritličja.</t>
  </si>
  <si>
    <t>Izdelava in montaža notranje steklene stene iz ALU profilov, sestavljene iz dveh segmentov dim. 0,93 x 2,60 m (vmes prostor za avtomatska drsna vrata). Kompletna izdelava in montaža notranje steklene stene, vključno z zasteklitvijo, delavniškimi načrti ter vsemi pomožnimi deli in prenosi. 
ALU profili z dvojno zasteklitvijo, zasteklitev fiksna, obojestransko varnostno lepljeno steklo.
Finalna obdelava profilov: barvo uskladiti z barvo fasadne kompozitne plošče - TITAN temna - RAL 7013 ali MCS S 7005-Y20R.
Zidarska odprtina dim. 3,28 x 2,60 m (skupaj z vrati).
Steklena stena NS1 - stena v vetrolovu.</t>
  </si>
  <si>
    <t>Dobava in vgradnja avtomatskih dvokrilnih drsnih vrat v vetrolovu - 2 kom kot npr. GEZE ECdrive FR ali enakovredno, moderna linearna drsna avtomatika, za uporabo na ubežnih poteh, tipski test TÜV po normi DIN 18650 in SIST EN 16005, z 2-motorno tehnologijo, za teže do 120 kg na krilo, s samodejnim čiščenjem koles.
Dimenzija pogona (višina x globina): 120 x 175 mm.</t>
  </si>
  <si>
    <t>Izvedba humusiranja nasipov v debelini 30 cm. Kompletna izdelava humusiranja z dovozom humusa iz deponije na gradbišču ter vsemi pomožnimi deli in prenosi.
humusiranje nasip1 in nasipa 2 s pripravo za zasaditev.</t>
  </si>
  <si>
    <t>Priprava obst. tampona v z zbitostjo EV z&gt;100 MPa, vključno z valjanjem tampona do predpisane zbitosti, z dobavo materiala in vsemi pomožnimi deli in prenosi. 
Preplastitev obst. pločnika na lokaciji nove ureditve v dolžini 24,50 m.</t>
  </si>
  <si>
    <t>Dobava in vgraditev nosilnega sloja asfalta AC 22 base B50/70 A4 v deb. 7 cm na pripravljeno tamponsko podlago z vsemi pomožnimi deli in prenosi.
Preplastitev obst. pločnika na lokaciji nove ureditve v dolžini 24,50 m.</t>
  </si>
  <si>
    <t>Dobava in vgraditev obrabnega sloja asfalta AC 8 surf B70/100, A4 deb. 3 cm na pripravljeno tamponsko podlago z vsemi pomožnimi deli in prenosi. Novi asfalt se priključi na obstoječi asfalt v isti koti!
Preplastitev obst. pločnika na lokaciji nove ureditve v dolžini 24,50 m.</t>
  </si>
  <si>
    <t>Odstranitev debelne zaščite okoli obstoječih brez in odvoz materiala po končanju del.</t>
  </si>
  <si>
    <t>št. 4 izdelava in montaža klopi nepravilne oblike 
dim. 38-117x327-404 cm - horizontalna polica pulta se prelomi in nadaljuje v ''nogo'' pod kotem ca. 60°, višina klopi je 43 cm, zgornja polica in ''noga'' sta deb 5 cm. Pod klopjo se izvede dodatna ''noga'' kot zgibanka v dim 30x90 cm, višine 38 cm, deb. 3,8 cm
Na lokaciji radiatorja se izvede sistem perforacij fi 5 cm (perlice - kot na zgibnih vratih), pod perforacijami mrežica.</t>
  </si>
  <si>
    <r>
      <t>Izdelava, dobava in vgrajevanje  betona C25/30 - XC2  v armirane konstrukcije (</t>
    </r>
    <r>
      <rPr>
        <u/>
        <sz val="10"/>
        <rFont val="Arial"/>
        <family val="2"/>
        <charset val="238"/>
      </rPr>
      <t>AB talna plošča</t>
    </r>
    <r>
      <rPr>
        <sz val="10"/>
        <rFont val="Arial"/>
        <family val="2"/>
        <charset val="238"/>
      </rPr>
      <t xml:space="preserve"> objekta - prizidave deb. 15 cm) z vsemi pomožnimi deli, prenosi in transporti. Beton preseka 0,12-0,20 m3/m2-m.</t>
    </r>
  </si>
  <si>
    <r>
      <t>Izdelava, dobava in vgrajevanje betona C25/30 XC3 v armirane konstrukcije (</t>
    </r>
    <r>
      <rPr>
        <u/>
        <sz val="10"/>
        <rFont val="Arial"/>
        <family val="2"/>
        <charset val="238"/>
      </rPr>
      <t>talna plošča</t>
    </r>
    <r>
      <rPr>
        <sz val="10"/>
        <rFont val="Arial"/>
        <family val="2"/>
        <charset val="238"/>
      </rPr>
      <t xml:space="preserve"> deb. 20 cm v naklonu) z vsemi pomožnimi deli, prenosi in transporti, beton preseka 0,12-0,20 m³/m²-m¹.</t>
    </r>
  </si>
  <si>
    <t>stena ob klančini 2, 3, 4 (stena nepravilne oblike- nad klančino raste od 15cm do 1m)</t>
  </si>
  <si>
    <t>Dobava in polaganje zvočno izolacijske penjene folije (kot npr. FIBRAN xpe ali enakovredno) za zaščito pred udarnim zvokom na izolacijo tlakov pritličja z vsemi pomožnimi deli in prenosi.</t>
  </si>
  <si>
    <t>Izvedba tesnenja na AB konstrukcije pripadajoče zunanje ureditve (AB plošče podestov in klančin, stopnice, AB stene ob klančinah) z uporabo dvokomponentnega tesnilnega sistema: Izvedba tesnilnega (hidroizolacijskega) sistema, ki preprečuje prehajanje vlage v konstrukcijo z dvokomponentno visoko prilagodljivo fleksibilno cementno malto za tesnenje (kot napr. MAPELASTIC ali enakovredno).</t>
  </si>
  <si>
    <t>Zaščita tesnjenja AB podpornega zidu vhodnega podesta 3 in stopnic 2; klančin 1, 2 in dela južne fasadne stene - stene proti nasipom z zasaditvijo.</t>
  </si>
  <si>
    <t>- zaključni fasadni silikatni omet (kot npr. Baumit ali enakovredno - barva bela, enaka barvi fasade obstoječega objekta DK)</t>
  </si>
  <si>
    <t>Izdelava in montaža fasadne steklene stene - sistem polstrukturne fasade sestavljene iz vertikalnih in horizontalnih ALU profilov - v vertikalne profile so nevidno vpeti nosilci vodila iz ploščatega železa deb. 15 mm (glej detajle ograje - vodilo poteka ob celotni zahodni fasadi, nosilci vodila so vpeti delno v dodatno fasadno podkonstrukcijo ter delno v vertikalne profile polstrukturne fasade - uskladiti montažo z izdelovalci fasade).                                    Kompletna izdelava in montaža fasadne steklene stene vključno z zasteklitvijo, delavniškimi načrti ter vsemi pomožnimi deli in prenosi. 
ALU profili s trojno zasteklitvijo in zahtevano toplotno prehodnostjo Uw ≤ 1,0 W/m2K, Ug ≤ 0,6 W/m2K, zasteklitev fiksna, obojestransko varnostno lepljeno steklo (zunanje steklo 6 mm - COOL-LITE SKN 176 II ima karakteristiko g - prehod sončne energije = 34).
Finalna obdelava profilov: barvo uskladiti z barvo fasadne kompozitne plošče - TITAN temna - RAL 7013 ali MCS S 7005-Y20R.
Zidarska odprtina nepravilne oblike (dim. 4,90 - 4,24 x 2,71 - 3,13 m).</t>
  </si>
  <si>
    <t>Kompletna dobava in vgraditev gladke PE kanalizacijskih cevi v predpisanih padcih za iztok iz peskolovov, z vodotesnimi stiki (kompletno z dobavo in vgraditvijo tesnil), način vgradnje po navodilih proizvajalca.</t>
  </si>
  <si>
    <t>Dobava in montaža peskolova iz betonske cevi Ø 30, vključno z razbremenilnim armirano betonskim obročem in betonski pokrov Ø 30, priključkom vertikalnega odtoka Vo2 s strehe ter vsemi pomožnimi deli in prenosi (peskolov Pe2 v zelenici, globine 0,9 m).</t>
  </si>
  <si>
    <t>Dobava in vgrajevanje kanalete z rego 100 z vgrajenim padcem (kot npr. ACO, Hauraton ali enakovredno - kanaleta z vgrajenim padcem 0,6 %, pokrov z rego, višina vratu 100 mm, asimetričen); vključno z vsemi pomožnimi deli in prenosi.</t>
  </si>
  <si>
    <t xml:space="preserve">Demontaža vseh fiksnih dvoranskih stolov v parterju dvorane (255 kom) in na balkonu (76kom) z vsemi potrebni deli in prenosi, vključno z nalaganjem in z odvozom na stalno deponijo.
</t>
  </si>
  <si>
    <t xml:space="preserve">Demontaža obstoječih odrskih zaves vključno z vodili in vsemi ostalimi potrebni deli in prenosi, vključno z nalaganjem in z odvozom na stalno deponijo.
Glavni zastor (dim. cca 2x5,0mx5,3m), harlekin (dim. cca 9,5mx 1,4m; pritrjen na okvir od kino platna - okvir se ohrani za ponovno montažo), zadnji zastor (dim. cca 10,0mx5,3m), stranske zavese (dim. cca 6x2,0mx5,3m), stropna sufita (dim. cca 3x10,0mx1,5m).
</t>
  </si>
  <si>
    <t xml:space="preserve">Demontaža stenskih kovinskih prezračevalnih rešetk z odvozom na deponijo na gradbišču in razvrščanjem po vrsti odpadka. Rešetke se zamenjajo z novimi.
</t>
  </si>
  <si>
    <t xml:space="preserve">Demontaža lesenih vratic hidrantov.
</t>
  </si>
  <si>
    <t>Demontaža stenske armstrong obloge, vključno s podkonstrukcijo in odvozom porušenega materiala na deponijo na gradbišču z razvrščanjem po vrsti odpadka.</t>
  </si>
  <si>
    <r>
      <t xml:space="preserve">Demontaža stropnih armstrong plošč  vključno s podkonstrukcijo in odvozom porušenega materiala na deponijo na gradbišču z razvrščanjem po vrsti odpadka.  Obstoječa lesena podkonstrukcija stropa (deske) se ohranja, </t>
    </r>
    <r>
      <rPr>
        <sz val="10"/>
        <rFont val="Arial CE"/>
        <charset val="238"/>
      </rPr>
      <t>obstoječe prezračevalne rešetke se ne odstranjujejo.</t>
    </r>
  </si>
  <si>
    <t xml:space="preserve">Demontaža lesenih stropnih oblog pod balkonom (ladijski pod).
</t>
  </si>
  <si>
    <t xml:space="preserve">Odstranitev lesenih stenskih oblog na zadnji steni balkona s podkonstrukcijo z odvozom porušenega materiala na deponijo na gradbišču z razvrščanjem po vrsti odpadka.
</t>
  </si>
  <si>
    <t xml:space="preserve">Odstranitev zaključnega kovinskega stopniščnega profila v posameznih dvignjenih vrstah v parterju in v prostoru balkona z odvozom porušenega materiala na deponijo na gradbišču z razvrščanjem po vrsti odpadka in odvozom na stalno deponijo.
</t>
  </si>
  <si>
    <t xml:space="preserve">Odstranitev celotnega obstoječega tekstilnega tlaka v ploščah v parterju in v prostoru balkona. Z odvozom materiala na deponijo na gradbišču z razvrščanjem po vrsti odpadka in odvozom na stalno deponijo.
</t>
  </si>
  <si>
    <t xml:space="preserve">Demontaža vodila odrskih stopnic skupaj z nosilci vodila. Vodilo se deponira na gradbišču za kasnejšo montažo.
</t>
  </si>
  <si>
    <t>Vključiti vsa potrebna rušenja sten za montažo nosilcev, dolbenjem ležišč, podpiranjem, dvigom nosilcev na višino 5,60 m, montažo na izvedena AB ležišča, vijačenjem ali varjenjem po dveh nosilcev skupaj na mestu vgradnje (viš. 5,60 m), rušenjem stene za potrebe izvedbe dostopa na most (dim. 0,70 m x 1,40 m), ponovno pozidavo, ometavanjem in vsemi ostalimi potrebnimi deli, prenosi in materialom.</t>
  </si>
  <si>
    <t xml:space="preserve"> Dolžina nosilcev 12,70 m (svetla dolžina med stenskima podporama: 10,65 m); max. dovoljena obremenitev dvoranskega mosta (tehnika + scenski delavec) 360 kg.</t>
  </si>
  <si>
    <t>Dobava materiala, izdelava in montaža dvoranskega mosta dim. 12,70 m x 0,70 m za obešanje odrske tehnike (1 x most nad dvorano) s podkonstrukcijo iz štirih jeklenih profilov IPE 180 (kvaliteta S235) - po dva na sredini vijačena ali varjena skupaj, kompletno z dobavo jekla, montažo, barvanjem jekla (barva črna) ter vsemi pomožnimi deli in prenosi (lokacija mostu med prvo in drugo vrsto prezračevalnih rešetk).                                    
Dvoranski most nad dvorano se montira z izvedbo AB ležišč v obst. nosilnih zidanih stenah (dim. ležišča d x š x v =30 x 25 x 20 cm) z vgrajeno sidrno pločevino deb. 10 mm in dim. 200/200 mm, na katero se varita nosilca IPE 180 (lokacija osi mostu je max. 1,30 m od prve vrste prezračevalnih rešetk in 1,40 m pod leseno podkonstrukcijo stropa - poglej prerez, dokončno mikrolokacijo je obvezno potrebno uskladiti z monterji in kinooperaterjem). 
Stojke ograje mostu so iz cevi 30x60x3 mm, viš. 1,00 m; na razmaku 1,00 m; stojke so zaključene z horizontalnimi vodili iz cevi fi 48x3 mm (21,30 m1); na višini 0,74 m so na stojke privarjene še dodatne cevi fi 48x3 mm (21,30 m1); Na nosilcih je izveden okvir iz L- profila 60x60x6 mm (dim. 0,70 m x 10,65 m); nanj so položene 18 mm bukove VP (7,50 m2), težko vnetljive po EN 13501-1 Cfl-s1, barvane črno mat z akrilno barvo na vodni osnovi, položene na gumi trakove in privijačene na konstrukcijo; deske so zaključene s protizdrsnim robom 100 mm iz krivljene pločevine 3 mm ( 21,30 m1); Na mestu dostopa na most (v steni) se izdela kovinska vratca, barva črna, na podkonstrukciji dim. 0,70 m x 1,40 m;</t>
  </si>
  <si>
    <t xml:space="preserve">Izvedba možnosti dostopa (dostop na lastno odgovornost, izključno za potrebe vzdrževalca) iz pododrja na oder -  lesena dostopna konstrukcija  (kot npr. "pasarela" - lestev oz. lesena deska z vmesnimi klini). Dostopna konstrukcija sestavljena iz lesene podkonstrukcije v rastru 50 cm + OSB + klini. Dimenzije dostopne konstrukcije: 2,00 m x 0,40 m. Konstrukcija montirana in vijačena od stopniščnega podesta do odra. Upoštevati vsa potrebna dela, prenose in montažo.
</t>
  </si>
  <si>
    <t xml:space="preserve">Izdelava in montaža nove lesene stenske obloge skupaj z odstranitvijo obstoječe obloge (čelo odra in odrskih stopnic) na obstoječo podkonstrukcijo. Obloga je iveral v imitaciji lesa, barva črna, zaključki ABS 2 mm v enakem vzorcu in barvi kot osnova. Dokončni izbor materiala in barvo potrdi projektant na podlagi vzorcev izbranega izvajalca.
</t>
  </si>
  <si>
    <t>Izvedba trikotnega zaključka balkonske ograje iz mavčnih plošč na kovinski podkonstrukciji (sidranje v obstoječo konstrukcijo balkonske ograje), vključno s fugiranjem stikov. Vertikalno zaključevanje je po poševnini, horizontalno je v nadaljevanju stropa pod balkonom (horizontalni pas je širine 86 cm v katerega se vgradi linijsko svetilo v Alu profilu 35/35 mm na lokaciji  proti stropu pod balkonom).                                
 Akustična stenska obloga v sestavi:
- podkonstrukcija iz profilov UD/CD in direktnih akustičnih obešal, sidranih v obodne stene s primernimi sidrnimi klini/vijaki, votli prostor 60 mm
- mineralna volna z voalom (akustično tkanino) KI TP435B d = 60 mm
- trde mavčne plošče DFH2IR (diamant) d = 12,5 mm; stiki se fugirajo z maso Uniflott in armirajo s trakom iz steklenih vlaken; KNAUF W623C Cleaneo Akustik, z vsemi potrebnimi zaključevanji ter vsemi pomožnimi deli in prenosi.                                                                            * enojna obloga iz mavčnih plošč debeline 2x1,25 cm (kot npr. Knauf Diamant)                                                          Fugiranje: Fugirna masa in ojačitveni bandažni trak z vsemi pomožnimi deli in prenosi.</t>
  </si>
  <si>
    <t>Dobava in montaža novih kovinskih stenskih prezračevalnih rešetk dim. cca 50x30 cm, katere se montirajo na lokacijah odstranjenih obstoječih. Stenske rešetke barvane v barvo enako stenam oz. barvo lesene obloge. Dokončni izbor materiala in barvo potrdi projektant na podlagi vzorcev izbranega izvajalca.</t>
  </si>
  <si>
    <t>Kovinske stenske prezračevalne rešetke kot npr. AR-3 525/325/F</t>
  </si>
  <si>
    <t>Izvedba obodnega akustičnega pasu med obodnim zaključkom in linijo obst. prezračevalnih rešetk v širini 1,20 m z oblogo iz Knauf Gips akustičnih mavčnih plošč 1x1,25 cm, stropni kovinski profili obešeni na obst. leseno podkonstrukcijo stropa (deske), strop kompletno s fugiranjem stikov ter vsemi pomožnimi deli in prenosi. Lomljena linija spuščanja od 44 cm do 93 cm (enako kot obodni zaključek) - poglej shemo stropa dvorane.
Akustični sekundarni strop v sestavi:
- akustična obešala 0,4 kN, tip Nonius dolžine do 400 mm, dvonivojska podkonstrukcija iz profilov UD/CD; uporabijo se dovoljeni sidrni vijaki(klini, primerni za sidranje v nosilno konstrukcijo!
- mineralna volna KI MP EXT 035 (Mineral Plus Extra) d = 100 mm
- akustične mavčne plošče Cleaneo Akustik 8/12/50 R UFF d = 12,5 mm; stiki se fugirajo z maso Jet-Filler KNAUF D127 Cleaneo Akustik</t>
  </si>
  <si>
    <t>Priprava podlage za pleskanje in pleskanje stenske obloge (obloga zgoraj in gladki del v prvi tretjini središčnega pasa) iz mavčnih plošč z dobavo materiala ter vsemi pomožnimi deli in prenosi. Fugiranje spojev z Uniflot in armirno mrežico iz steklenih vlaken, obdelava glajenje celotne površine z FILLEND FINISH LIGHT + emulzija. Barva v svetlo sivo modrem odtenku (barva DIFFANY - 2 nanosa). Obvezna kvaliteta materiala in navodila izvedbe kot npr. Blik d.o.o. Ljubljana. Dokončno izbiro barve in materiala potrdi projektant na podlagi vzorcev izbranega izvajalca.</t>
  </si>
  <si>
    <t>Priprava podlage za pleskanje in pleskanje stenske obloge (zadnja stena balkona - gladke plošče) iz mavčnih plošč z dobavo materiala ter vsemi pomožnimi deli in prenosi. Fugiranje spojev z Uniflot in armirno mrežico iz steklenih vlaken, obdelava glajenje celotne površine z FILLEND FINISH LIGHT + emulzija. Barva v svetlo sivo modrem odtenku (barva DIFFANY - 2 nanosa). Obvezna kvaliteta materiala in navodila izvedbe kot npr. Blik d.o.o. Ljubljana. Dokončno izbiro barve in materiala potrdi projektant na podlagi vzorcev izbranega izvajalca.</t>
  </si>
  <si>
    <r>
      <t>Dobava in polaganje novega vinil tlaka v prostor dvorane (tlak v ploščah). 
1.Brušenje in sesanje strojnega betonskega estriha (zahteve: ravnost podlage po EN 18202 tabela 3, vlažnost estriha max. 2,0% po CM metodi, če je talno gretje vlažnost estriha max. 1,8%, temperatura podlage 15-20oC, temperatura zraka 18-25oC, relativna zračna vlaga pod 70%), nanos disperzijskega predpremaza kot npr. Sika KH Fix, izravnava podlage s cement polimerno izravnalno maso kot npr. Sika ZM (zahteva DIN EN 13813 C30/F6; tlačna trdnost min. 30N/mm2, upogibna trdnost min. 6N/mm2 ) povprečne debeline 2,0mm.
2.</t>
    </r>
    <r>
      <rPr>
        <b/>
        <sz val="10"/>
        <rFont val="Arial"/>
        <family val="2"/>
        <charset val="238"/>
      </rPr>
      <t>Dobava visokokvalitetne vinilne heterogene talne obloge kot npr. Gerflor Creation 55, barva 1269 Fabrik Mix Dark Grey ali enakovredno</t>
    </r>
    <r>
      <rPr>
        <sz val="10"/>
        <rFont val="Arial"/>
        <family val="2"/>
        <charset val="238"/>
      </rPr>
      <t>; skupna debelina EN 428 2,5mm, debelina obrabnega sloja EN 429 0,55mm, skupna teža EN 430 3850gr/m2, klasifikacija EN 685 33-42, ognjevarnost EN 13 501-1 Bfl-s1, antistatičnost EN 1815 &lt; 2kV, zdrsnost DIN 51 130 R10, odpornost površine  EN 660.1 ≤ 0,08mm - razred T, primerna za zelo prehodna območja, dimenzijska stabilnost EN434 ≤ 0,1mm, termična prevodnost EN 15 524 0,25W/(m.K), barvna obstojnost ≥ 6, zdrsnost DS, primeren za talno gretje,</t>
    </r>
  </si>
  <si>
    <t>odpornost na kemikalije dobra, PUR+Matt zaščitna površinska obdelava (dodatno premazovanje v eksploataciji ni potrebno), 100% recycable: - OBVEZNA PRILOGA SO CERTIFIKATI, ki se nanašajo na kakovost zraka, recikliranje in okoljske standarde!
3.Brušenje in sesanje položene izravnalne mase, montaža PVC talne obloge z lepljenjem na podlago po celotni površini s kvalitetnim vodno disperzijskim lepilom kot npr. Sika Durocoll.</t>
  </si>
  <si>
    <t>Dobava in polaganje novega vinil tlaka v prostor balkona (tlak v ploščah). Tlak enak kot v dvorani.
Lepljenje na leseno podlogo v stopničasti izvedbi. Vključiti tudi pripravo podlage in dobavo in montažo kovinskih zaključkov stopnic (3 x 11,80 m), z vsem materialom in vsemi potrebnimi deli; enako kot v dvorani.</t>
  </si>
  <si>
    <t>Dobava dodatne, pomožne mize - fi 80 cm
- dobava in montaža visokokvalitetne mize iz polipropilena kot npr. Ergoles model Jumb ali enakovredno (miza nalagalna, barva črna).</t>
  </si>
  <si>
    <t>Dobava stola
- dobava in montaža visokokvalitetnega stola iz polipropilena, ojačanega s steklenimi vlakni kot npr. Ergoles model Volt ali enakovredno (stol nalagalni, barva črna).</t>
  </si>
  <si>
    <t>Dobava in montaža novih dvoranskih stolov v parterju (231 kom) in na balkonu (71 kom).</t>
  </si>
  <si>
    <t>Naslon:
-	Osnova naslona je ergonomsko oblikovana vezana plošča debeline 12mm, izdelana iz 11-ih slojev križno sestavljenih bukovih furnirjev debeline max.1,2mm z zaključnim slojem iz bukovega furnirja. 
-	Maska v celoti pokriva zadnjo stran naslona in se konča v isti višini kot nosilni del.
-	Maska  privijačena na nosilni del s štirimi vijaki.
-	Naslon je lužen v barvo po izboru projektanta in lakiran z dvema nanosoma viskoko kvalitetnega PU laka. 
Vložek naslona:
-	Vložek naslona je  iz  ergonomsko oblikovane bukove vezane plošče debeline 6 mm, ki je izdelana iz 5 slojev križno sestavljenih furnirjev debeline max. 1,2mm. 
-	Na osnovno ploščo je nalepljena ergonomsko oblikovana hladno rezana negorljiva pena z odprtimi porami RF 25/30 debeline 40 mm. Vgrajena pena mora izpolnjevati pogoj negorljivosti EN 1021-1, 2 in okoljski certifikat OEKO-TEX Standard 100. 
-	Naslon  z všitimi stranskimi deli oblečen v kvalitetno tapetniško blago in s tapetniškimi sponkami pritrjen na nosilno osnovo. Blago mora biti negorljivo po EN 1021-1,2 in odporno proti obrabi (minimalno 100.000 ciklov po Martindale) in zdelano iz reciklirane plastike. 
-	Blago »kaširano« s 3mm peno in stabilizacijsko mrežico.</t>
  </si>
  <si>
    <t>Nabava in montaža vroče cinkanih zapornih stebričev iz oglate jeklene cevi, za pritrditev z vložki, z ušesom za verigo. Višina nad tlemi 1,00m, talna plošča 160/140 mm; 1 x zaporni stebrič - preklopni 70/70 mm, s cilindrično ključavnico,
za pritrditev z vložki. Upoštevati dobavo in montažo jeklene verige (dolž. 18,0 m).</t>
  </si>
  <si>
    <t>Št. projekta: 3223/A-18-Niv</t>
  </si>
  <si>
    <t>Razna nepredvidena dela, ki nastopijo med gradnjo pa jih v času izdelave projektne dokumentacije ni bilo možno predvideti in se jih izvede po naročilu nadzornega inženirja ter se jih vpiše v gradbeni dnevnik (v primeru, da ponudbo za takšno delo pridobi investitor se izvajalcu za koordinacijo del in vse ostale stroške povezane s tem prizna 8% režijski pribitek).</t>
  </si>
  <si>
    <r>
      <t>SKUPAJ (3.1 - 3</t>
    </r>
    <r>
      <rPr>
        <i/>
        <sz val="12"/>
        <rFont val="Arial"/>
        <family val="2"/>
        <charset val="238"/>
      </rPr>
      <t>.4</t>
    </r>
    <r>
      <rPr>
        <b/>
        <i/>
        <sz val="12"/>
        <rFont val="Arial"/>
        <family val="2"/>
        <charset val="1"/>
      </rPr>
      <t>) brez DDV:</t>
    </r>
  </si>
  <si>
    <t>* Izmere stavbnega pohištva so informativne, izbrani ponudnik</t>
  </si>
  <si>
    <t>mora pred izdelavo izvesti kontrolno izmero.</t>
  </si>
  <si>
    <t>* strojne inštalacije</t>
  </si>
  <si>
    <t>* elektro inštalacije</t>
  </si>
  <si>
    <t>Izdelava dokumentacije za vris objekta v uradne evidence in ureditev meje</t>
  </si>
  <si>
    <t>Projektantski nadzor (arhitektura, gradbene konstrukcije, zunanja ureditev, elektro inštalacije, strojne inštalacije in razno)
PROJEKTANTSKI NADZOR za vse vrste del DGD in PZI projektne dokumentacije, nadzor nad gradnjo objekta, obrazložitev projekta PZI, izdelava projektantskih rešitev (podajanje projektantskih rešitev izvedbe na licu mesta, preverjanje predlaganih sprememb na predlog investitorja), spremljanje skladnosti gradnje z gradbenim dovoljenjem, pridobitev uporabnega dovoljenja (obračun po dejanskih količinah).</t>
  </si>
  <si>
    <t>Izdelava POV dokumentacije
(arhitektura, gradbene konstrukcije, zunanja ureditev, elektro inštalacije, strojne inštalacije)</t>
  </si>
  <si>
    <t>Izjave in atesti - dokazilo o zanesljivosti objekta (DZO)
(arhitektura, gradbene konstrukcije, zunanja ureditev, elektro inštalacije, strojne inštalacije)</t>
  </si>
  <si>
    <t>* V ceni vsakih posameznih del je po potrebi zajeti vse delovne in pomožne odre kot tudi čiščenje</t>
  </si>
  <si>
    <t xml:space="preserve">Izdelava elaborata in pridobitev vseh potrebnih dovoljenj za zaporo parkirišč na javnih površinah v skladu z Odlokom o občinskih cestah v Občini Brežice, za čas izvedbe projekta. </t>
  </si>
  <si>
    <t>Ker se v oz. ob stenskih oblogah (cokl, središčni pas) montirajo linijske luči, ki morajo biti skrite je pred in ob izvedbi potrebno sodelovanje s projektantom elektro inštalacij.</t>
  </si>
  <si>
    <t>Zasnova akustike in uporabljenih gladkih in akustičnih plošč je izdelana v sodelovanju s strokovno službo Knauf (g. Darko Zobarič, u.d.i.a.). Ob izvedbi je potrebno sodelovanje s strokovno službo Knauf.</t>
  </si>
  <si>
    <t>Zaključno čiščenje objekta. Končno, generalno čiščenje objekta in opreme ter stavbnega pohištva, zaščitni premazi ter vsa ostala dela potrebna za čistost prostorov, ki je primerna za vselitev. Čiščenje se opravi pred predajo objekta investitorju.</t>
  </si>
  <si>
    <r>
      <rPr>
        <b/>
        <sz val="10"/>
        <rFont val="Arial"/>
        <family val="2"/>
        <charset val="238"/>
      </rPr>
      <t>Kino platno</t>
    </r>
    <r>
      <rPr>
        <sz val="10"/>
        <rFont val="Arial"/>
        <family val="2"/>
        <charset val="238"/>
      </rPr>
      <t xml:space="preserve">
Dobava in montaža frontalnega projekcijskega platna kot npr. XL MESH ali enakovredno, teža 355g/m2; dim.: 9,00m x 4,20m; montaža na obstoječ okvir vključno z vsem potrebnim pritrdilnim materialom. Dimenzije obvezno preveriti na mestu samem! Material že v osnovi težko vnetljiv po EN13501 B-s2,d0 brez tretiranja (priložiti certifikat). Barva bela.</t>
    </r>
  </si>
  <si>
    <t>Sistem zaves</t>
  </si>
  <si>
    <r>
      <t xml:space="preserve">Opirala:
-	So izdelana iz lameliranega bukovega furnirja v obliki »L«, pobrušena ter lužena in lakirana z visokoodpornim PU lakom, trije nanosi.
-	Stranica na koncu/začetku vrste je izdelana iz vezane plošče, oblikovana tako, da zapolni cel prostor pod opiralom , lužena in lakirana enako, kot vsi ostali leseni deli
-	Številka sedeža je lahko pozicionirana na spodnji strani sedeža, da je dobro vidna, ko je sedež zaprt, ali vezena na zgornji rob sedeža
-	Številka za vrsto je vstavljena v poglobitev na končni stranici v vrsti.
</t>
    </r>
    <r>
      <rPr>
        <b/>
        <sz val="9"/>
        <rFont val="Arial"/>
        <family val="2"/>
        <charset val="238"/>
      </rPr>
      <t>Barvo luženja (oreh) na podlagi vzorca potrdi projektant!
Barva tekstila v odtenku od modre do vijoličaste. Barvo na podlagi vzorca potrdi projektant!</t>
    </r>
    <r>
      <rPr>
        <sz val="9"/>
        <rFont val="Arial"/>
        <family val="2"/>
        <charset val="238"/>
      </rPr>
      <t xml:space="preserve">
</t>
    </r>
    <r>
      <rPr>
        <b/>
        <sz val="9"/>
        <rFont val="Arial"/>
        <family val="2"/>
        <charset val="238"/>
      </rPr>
      <t>Za stol mora biti predložen Certifikat o skladnosti, potrjen od odgovarjajoče institucije, iz katerega je razvidno, da ustreza zahtevam  standardov  SIST EN 12727, nivo 4.</t>
    </r>
  </si>
  <si>
    <r>
      <rPr>
        <b/>
        <sz val="10"/>
        <rFont val="Arial"/>
        <family val="2"/>
        <charset val="238"/>
      </rPr>
      <t>Kabina za tehnika</t>
    </r>
    <r>
      <rPr>
        <sz val="10"/>
        <rFont val="Arial"/>
        <family val="2"/>
        <charset val="238"/>
      </rPr>
      <t xml:space="preserve">
Dobava materiala in izdelava lesene kabine za tehnika dim. 1,83 m x 1,97 m, viš. 0,88 m; obodne stranice in pult so deb. 3,6 cm; pult pokriva pokrov na preklop s potrebnimi vodili; za dostop se izvede vrata v šir. 0,83 m; Bočne stranice so s kovinskimi kotniki vijačene v tla in zadnjo zidano steno;
Obdelava: oreh, luženo + mat lakirano (barvo uskladiti z barvo obst. lesenih oblog, ki se potemnijo z 1-2 nanosa lazure temni oreh.</t>
    </r>
  </si>
  <si>
    <t>Dobava in izdelava tampona iz tamponskega drobljenca TD 32 zmes drobljenih kamnitih zrn z zbitostjo 100 MPa povozne površine, z dobavo materiala in vsemi pomožnimi deli in prenosi na obstoječo gramozirano površino parkirišča.</t>
  </si>
  <si>
    <t>SKUPAJ ELEKTRIČNE INŠTALACIJE (B)</t>
  </si>
  <si>
    <t>PRIZIDAVA (A)</t>
  </si>
  <si>
    <t>DVORANA (B)</t>
  </si>
  <si>
    <t>Št. projekta: 3223/A-18-Niv (A) in 3148/A-16-Niv (B)</t>
  </si>
  <si>
    <t>Končno, generalno čiščenje objekta in opreme ter stavbnega pohištva, zaščitni premazi ter vsa ostala dela potrebna za čistost prostorov, ki je primerna za vselitev. Čiščenje se opravi pred predajo objekta investitorju.</t>
  </si>
  <si>
    <t>GRADBENO OBRTNIŠKA DELA + OPREMA</t>
  </si>
  <si>
    <t>NEPREDVIDENA DELA (A+B) 10%</t>
  </si>
  <si>
    <t>GRADBENO OBRTNIŠKA DELA IN OPREMA (A+B)</t>
  </si>
  <si>
    <t>ELEKTRIČNE INŠTALACIJE + OPREMA (A+B)</t>
  </si>
  <si>
    <t xml:space="preserve">OGRAJE: </t>
  </si>
  <si>
    <r>
      <t xml:space="preserve">d) vodilo iz okroglega železa Ø50 </t>
    </r>
    <r>
      <rPr>
        <sz val="10"/>
        <rFont val="Arial CE"/>
        <charset val="238"/>
      </rPr>
      <t>mm - 5,60 m x 15,41 kg/m</t>
    </r>
  </si>
  <si>
    <r>
      <t>d</t>
    </r>
    <r>
      <rPr>
        <sz val="10"/>
        <rFont val="Arial CE"/>
        <charset val="238"/>
      </rPr>
      <t>) vodilo iz okroglega železa Ø50 mm - 13,66 m x 15,41 kg/m</t>
    </r>
  </si>
  <si>
    <r>
      <t xml:space="preserve">d) vodilo iz okroglega železa Ø50 mm </t>
    </r>
    <r>
      <rPr>
        <sz val="10"/>
        <rFont val="Arial CE"/>
        <charset val="238"/>
      </rPr>
      <t>- 13,25 m x 15,41 kg/m</t>
    </r>
  </si>
  <si>
    <r>
      <t>a) vodilo iz okroglega železa Ø50 mm - 9</t>
    </r>
    <r>
      <rPr>
        <sz val="10"/>
        <rFont val="Arial CE"/>
        <charset val="238"/>
      </rPr>
      <t>,80 m x 15,41 kg/m</t>
    </r>
  </si>
  <si>
    <r>
      <t>b) nosilci vodila sidrani v dodatno podkonstr</t>
    </r>
    <r>
      <rPr>
        <sz val="10"/>
        <rFont val="Arial CE"/>
        <charset val="238"/>
      </rPr>
      <t>ukcijo znotraj prezrečevane fasade preko sidrne pločevine Ø70 mm</t>
    </r>
  </si>
  <si>
    <r>
      <t>b) horizontalni nosilni element iz ploščatega železa 80/15 mm (povezovalni element) - 4</t>
    </r>
    <r>
      <rPr>
        <sz val="10"/>
        <rFont val="Arial CE"/>
        <charset val="238"/>
      </rPr>
      <t>,13 m x 9,42 kg/m</t>
    </r>
  </si>
  <si>
    <r>
      <t>a) vertikalni nosilni elementi iz ploščatega železa 80/15 mm (vertikale pod različnimi k</t>
    </r>
    <r>
      <rPr>
        <sz val="10"/>
        <rFont val="Arial CE"/>
        <charset val="238"/>
      </rPr>
      <t>oti) - 4,80 m x 9,42 kg/m</t>
    </r>
  </si>
  <si>
    <r>
      <t>b) horizontalni nosilni element iz ploščatega železa 80/15 mm (povezovalni element</t>
    </r>
    <r>
      <rPr>
        <sz val="10"/>
        <rFont val="Arial CE"/>
        <charset val="238"/>
      </rPr>
      <t>) - 2,64 m x 9,42 kg/m</t>
    </r>
  </si>
  <si>
    <r>
      <rPr>
        <b/>
        <sz val="10"/>
        <rFont val="Arial CE"/>
        <charset val="238"/>
      </rPr>
      <t>PV</t>
    </r>
    <r>
      <rPr>
        <sz val="10"/>
        <rFont val="Arial CE"/>
        <charset val="238"/>
      </rPr>
      <t xml:space="preserve"> - Dobava in montaža enokrilnih notranjih lesenih protipožarnih vrat v kovinskem podboju požarne odpornosti 30 min., gradbena odprtina dim. 1,00 x 2,17 m. Krilo polno.
</t>
    </r>
    <r>
      <rPr>
        <u/>
        <sz val="10"/>
        <rFont val="Arial CE"/>
        <charset val="238"/>
      </rPr>
      <t>Obdelava</t>
    </r>
    <r>
      <rPr>
        <sz val="10"/>
        <rFont val="Arial CE"/>
        <charset val="238"/>
      </rPr>
      <t xml:space="preserve">: Kovinski podboj - mat črno. Krila iz smrekovega lesa, barvana - barva črna mat, vidna struktura lesa. Dokončni izbor materiala in barve potrdi projektant na osnovi vzorca izbranega izvajalca.
</t>
    </r>
    <r>
      <rPr>
        <u/>
        <sz val="10"/>
        <rFont val="Arial CE"/>
        <charset val="238"/>
      </rPr>
      <t>Oprema</t>
    </r>
    <r>
      <rPr>
        <sz val="10"/>
        <rFont val="Arial CE"/>
        <charset val="238"/>
      </rPr>
      <t>: nasadila s samozapiralom, cilindrična ključavnica, kljuka - kljuka črna kot npr. Vovko (DND Martineli tip LUCE, okrogle rozete) ali enakovredno.
Opomba: vrata se montirajo na prvo stopnico, obst. stena se podaljša, vključno z vogalno ojačitvijo (zajeto v zidarskih delih). Vse dimenzije obvezno predhodno preveriti na objektu!</t>
    </r>
  </si>
  <si>
    <r>
      <rPr>
        <b/>
        <sz val="10"/>
        <rFont val="Arial CE"/>
        <charset val="238"/>
      </rPr>
      <t>PV2</t>
    </r>
    <r>
      <rPr>
        <sz val="10"/>
        <rFont val="Arial CE"/>
        <charset val="238"/>
      </rPr>
      <t xml:space="preserve"> - Dobava in montaža dvokrilnih notranjih lesenih protipožarnih vrat v kovinskem podboju požarne odpornosti 30 min. in zvočne zaščite min. 27 dB, gradbena odprtina dim. 1,30 x 1,90 m. Širina prehoda min. 90 cm, drugo krilo se odpira po potrebi. Krila polna, dodatno zvočno izolirana. 
</t>
    </r>
    <r>
      <rPr>
        <u/>
        <sz val="10"/>
        <rFont val="Arial CE"/>
        <charset val="238"/>
      </rPr>
      <t>Obdelava</t>
    </r>
    <r>
      <rPr>
        <sz val="10"/>
        <rFont val="Arial CE"/>
        <charset val="238"/>
      </rPr>
      <t xml:space="preserve">: Kovinski podboj - mat črno. Krila iz smrekovega lesa, barvana - barva poenotena z barvo obst. lesenih stenskih oblog, katere so potemnjene z nanosom lazure temni oreh - AQUA BLOCK. Dokončni izbor materiala in barve potrdi projektant na osnovi vzorca izbranega izvajalca.
</t>
    </r>
    <r>
      <rPr>
        <u/>
        <sz val="10"/>
        <rFont val="Arial CE"/>
        <charset val="238"/>
      </rPr>
      <t>Oprema</t>
    </r>
    <r>
      <rPr>
        <sz val="10"/>
        <rFont val="Arial CE"/>
        <charset val="238"/>
      </rPr>
      <t>: nasadila s samozapiralom, cilindrična ključavnica, kljuka - kljuka črna kot npr. Vovko (DND Martineli tip LUCE, okrogle rozete) ali enakovredno.
Debelina stene 50 cm.
Vrata v kabino za prodajo kart v pritličju, na isti lokaciji kot obstoječa.</t>
    </r>
  </si>
  <si>
    <r>
      <rPr>
        <b/>
        <sz val="10"/>
        <rFont val="Arial CE"/>
        <charset val="238"/>
      </rPr>
      <t>PV3</t>
    </r>
    <r>
      <rPr>
        <sz val="10"/>
        <rFont val="Arial CE"/>
        <charset val="238"/>
      </rPr>
      <t xml:space="preserve"> - Dobava in montaža enokrilnih notranjih lesenih protipožarnih vrat v kovinskem podboju požarne odpornosti 30 min. in zvočne zaščite 27 dB, gradbena odprtina dim. 1,03 x 2,12 m. Krilo polno.
</t>
    </r>
    <r>
      <rPr>
        <u/>
        <sz val="10"/>
        <rFont val="Arial CE"/>
        <charset val="238"/>
      </rPr>
      <t>Obdelava</t>
    </r>
    <r>
      <rPr>
        <sz val="10"/>
        <rFont val="Arial CE"/>
        <charset val="238"/>
      </rPr>
      <t xml:space="preserve">: Kovinski podboj - mat črno. Krila iz smrekovega lesa, barvana - barva bela. Zaključna okrasna obroba okoli vrat 10 cm (kot zaključna talna obroba - se nadaljuje v isti potezi). Dokončni izbor materiala in barve potrdi projektant na osnovi vzorca izbranega izvajalca.
</t>
    </r>
    <r>
      <rPr>
        <u/>
        <sz val="10"/>
        <rFont val="Arial CE"/>
        <charset val="238"/>
      </rPr>
      <t>Oprema</t>
    </r>
    <r>
      <rPr>
        <sz val="10"/>
        <rFont val="Arial CE"/>
        <charset val="238"/>
      </rPr>
      <t>: Nasadila s samozapiralom, evakuacijska ključavnica, evakuacijska kljuka (kljuka v smeri evakuacije za odpiranje z eno potezo oz. z eno roko; ključavnica, ki omogoča odpiranje vrat v smeri evakuacije brez ključa); z zunanje strani ročaj dolžine 60 cm v črni barvi (po izbiri projektanta na podlagi vzorca izbranega izvajalca).
Debelina stene 50 cm.
Vrata na balkon v nadstropju.</t>
    </r>
  </si>
  <si>
    <r>
      <rPr>
        <b/>
        <sz val="10"/>
        <rFont val="Arial CE"/>
        <charset val="238"/>
      </rPr>
      <t>PV4</t>
    </r>
    <r>
      <rPr>
        <sz val="10"/>
        <rFont val="Arial CE"/>
        <charset val="238"/>
      </rPr>
      <t xml:space="preserve"> - Dobava in montaža enokrilnih notranjih lesenih protipožarnih vrat v kovinskem podboju požarne odpornosti 30 min., gradbena odprtina dim. 1,05 x 2,12 m. Krilo polno.
</t>
    </r>
    <r>
      <rPr>
        <u/>
        <sz val="10"/>
        <rFont val="Arial CE"/>
        <charset val="238"/>
      </rPr>
      <t>Obdelava</t>
    </r>
    <r>
      <rPr>
        <sz val="10"/>
        <rFont val="Arial CE"/>
        <charset val="238"/>
      </rPr>
      <t xml:space="preserve">: Kovinski podboj - mat črno. Krila iz smrekovega lesa, barvana - barva bela. Zaključna okrasna obroba okoli vrat 10 cm (kot zaključna talna obroba - se nadaljuje v isti potezi). Dokončni izbor materiala in barve potrdi projektant na osnovi vzorca izbranega izvajalca.
</t>
    </r>
    <r>
      <rPr>
        <u/>
        <sz val="10"/>
        <rFont val="Arial CE"/>
        <charset val="238"/>
      </rPr>
      <t>Oprema</t>
    </r>
    <r>
      <rPr>
        <sz val="10"/>
        <rFont val="Arial CE"/>
        <charset val="238"/>
      </rPr>
      <t>: Nasadila s samozapiralom, cilindrična ključavnica, kljuka - kljuka črna kot npr. Vovko (DND Martineli tip LUCE, okrogle rozete) ali enakovredno.
Debelina stene 50 cm.
Vrata v kabinet v nadstropju.</t>
    </r>
  </si>
  <si>
    <r>
      <rPr>
        <b/>
        <sz val="10"/>
        <rFont val="Arial CE"/>
        <charset val="238"/>
      </rPr>
      <t>PV5</t>
    </r>
    <r>
      <rPr>
        <sz val="10"/>
        <rFont val="Arial CE"/>
        <charset val="238"/>
      </rPr>
      <t xml:space="preserve"> - Dobava in montaža enokrilnih notranjih lesenih protipožarnih vrat v kovinskem podboju požarne odpornosti 30 min., gradbena odprtina dim. 0,80 x 2,12 m. Krilo polno.
</t>
    </r>
    <r>
      <rPr>
        <u/>
        <sz val="10"/>
        <rFont val="Arial CE"/>
        <charset val="238"/>
      </rPr>
      <t>Obdelava</t>
    </r>
    <r>
      <rPr>
        <sz val="10"/>
        <rFont val="Arial CE"/>
        <charset val="238"/>
      </rPr>
      <t xml:space="preserve">: Kovinski podboj - mat črno. Krila iz smrekovega lesa, barvana - barva bela. Dokončni izbor materiala in barve potrdi projektant na osnovi vzorca izbranega izvajalca.
</t>
    </r>
    <r>
      <rPr>
        <u/>
        <sz val="10"/>
        <rFont val="Arial CE"/>
        <charset val="238"/>
      </rPr>
      <t>Oprema</t>
    </r>
    <r>
      <rPr>
        <sz val="10"/>
        <rFont val="Arial CE"/>
        <charset val="238"/>
      </rPr>
      <t>: Nasadila s samozapiralom, cilindrična ključavnica, kljuka - kljuka črna kot npr. Vovko (DND Martineli tip LUCE, okrogle rozete) ali enakovredno.
Debelina stene 12 cm.
Vrata v tehnične prostore v nadstropju.</t>
    </r>
  </si>
  <si>
    <r>
      <t xml:space="preserve">Izvedba spuščenega stropa v kombinaciji ravnih in poševnih delov ter v kombinaciji gladkih in akustičnih mavčnih plošč vključno s stopničastim zaključkom iz gladkih mavčnih plošč (stopničasti zaključek je v delu obst. lesenih stenskih oblog, delno v radiih).
Stropni kovinski profili obešeni na obst. leseno nosilno konstrukcijo in na novo AB stropno ploščo - različne višine obešanja (od cca. 11 do cca. 70 cm). Spuščen strop iz mavčnih plošč vključno s stekleno volno debeline 5 cm (kot npr. Knauf Insulation Unifit 035 ali enakovredno), kompletno s fugiranjem stikov, obdelavo površine, izvedbo potrebnih dilatacij, izvedbo revizijske odprtine z vratci ter vsemi pomožnimi deli in prenosi. </t>
    </r>
    <r>
      <rPr>
        <b/>
        <sz val="10"/>
        <rFont val="Arial CE"/>
        <charset val="238"/>
      </rPr>
      <t xml:space="preserve">Izvedba po shemi spuščenega stropa in razsvetljave!
</t>
    </r>
    <r>
      <rPr>
        <sz val="10"/>
        <rFont val="Arial CE"/>
        <charset val="238"/>
      </rPr>
      <t xml:space="preserve">
Strop avle (obstoječe in prizidava) - na površino stropa se montirajo svetilke.</t>
    </r>
  </si>
  <si>
    <r>
      <t xml:space="preserve">Izvedba ravnega spuščenega stropa v vetrolovu, stropni kovinski profili obešeni na novo AB stropno ploščo - višina obešanja (od cca. 40 do cca. 60 cm). Spuščen strop iz mavčnih plošč kot npr. Knauf gips gladka plošča, vključno s stekleno volno debeline 5 cm (kot npr. Knauf Insulation Unifit 035 ali enakovredno), kompletno s fugiranjem stikov, obdelavo površine, izvedbo potrebnih dilatacij ter vsemi pomožnimi deli in prenosi. </t>
    </r>
    <r>
      <rPr>
        <b/>
        <sz val="10"/>
        <rFont val="Arial CE"/>
        <charset val="238"/>
      </rPr>
      <t xml:space="preserve">Izvedba po shemi spuščenega stropa in razsvetljave!
</t>
    </r>
    <r>
      <rPr>
        <sz val="10"/>
        <rFont val="Arial CE"/>
        <charset val="238"/>
      </rPr>
      <t xml:space="preserve">
Strop v vetrolovu (obstoječe in prizidava) - na površino stropa se montirajo svetilke.</t>
    </r>
  </si>
  <si>
    <t xml:space="preserve">dimenzija predpražnika - 3,32-4,20m x 1,62+0,59-1,22m </t>
  </si>
  <si>
    <r>
      <rPr>
        <sz val="10"/>
        <rFont val="Arial"/>
        <family val="2"/>
        <charset val="238"/>
      </rPr>
      <t>Nasutje prodca granulacije 8-16 mm (rečni agregat) v debelini max. 5 cm na tampon peščene poti z utrjevanjem z dobavo materiala in vsemi pomožnimi deli in prenosi.</t>
    </r>
    <r>
      <rPr>
        <sz val="10"/>
        <rFont val="Arial CE"/>
        <family val="2"/>
        <charset val="238"/>
      </rPr>
      <t xml:space="preserve"> </t>
    </r>
  </si>
  <si>
    <r>
      <t xml:space="preserve">Kuhinjski elementi so: 
- </t>
    </r>
    <r>
      <rPr>
        <u/>
        <sz val="10"/>
        <rFont val="Arial CE"/>
        <charset val="238"/>
      </rPr>
      <t>spodnji elementi</t>
    </r>
    <r>
      <rPr>
        <sz val="10"/>
        <rFont val="Arial CE"/>
        <charset val="238"/>
      </rPr>
      <t xml:space="preserve"> 60 cm (blenda 20+40 - dva predala, spodaj vrata) + 60 cm (zgoraj štedilnik 1/2, spodaj hladilnik) + 60 cm (zgoraj korito fi 40 cm v črni barvi, spodaj vrata) + 60 cm (pomivalni stroj - vrata) + zaključni visoki element (v elementu pult in razdelilna omara - dostop bočno) + pult dolžine 238-345 cm;
- nad spodnjimi elementi je dodatno leseno ozadje z ogledali dim. 250x125 cm, deljeno na 3 dele skladno s konzolno montažo steklenih polic dim. 250x30 cm deb. 8 mm; pod polico ali za polico je utor v oblogi za montažo linijske led svetilke.</t>
    </r>
  </si>
  <si>
    <r>
      <rPr>
        <b/>
        <sz val="10"/>
        <rFont val="Arial CE"/>
        <charset val="238"/>
      </rPr>
      <t>Obdelava:</t>
    </r>
    <r>
      <rPr>
        <sz val="10"/>
        <rFont val="Arial CE"/>
        <charset val="238"/>
      </rPr>
      <t xml:space="preserve"> Vsi leseni elementi omare in kuhinjskih elementov so oplemenitena iverica, barva mat črno ANTIFINGER, ABS črno.
Pult ultrapas - mat črno ANTIFINGER.
Odpiranje kuhinjskih elementov je brez ročajev - poševno oblikovanje zgornjega roba.</t>
    </r>
  </si>
  <si>
    <r>
      <t xml:space="preserve">Zgibna vrata imajo 4 delitve, delitev ca. 62,5 cm - odpiranje levo in desno.
</t>
    </r>
    <r>
      <rPr>
        <b/>
        <sz val="10"/>
        <rFont val="Arial CE"/>
        <charset val="238"/>
      </rPr>
      <t>Obdelava</t>
    </r>
    <r>
      <rPr>
        <sz val="10"/>
        <rFont val="Arial CE"/>
        <charset val="238"/>
      </rPr>
      <t>: oreh, luženo + mat lakirano (barvo uskladiti z barvo obst. lesenih oblog, ki se potemnijo z 1-2 nanosa lazure temni oreh, na vratih je sistem perforacij fi 5 cm (perlice); vrata so na zaklepanje, ključavnica je spodaj na sredini.</t>
    </r>
  </si>
  <si>
    <r>
      <rPr>
        <b/>
        <sz val="10"/>
        <rFont val="Arial CE"/>
        <charset val="238"/>
      </rPr>
      <t xml:space="preserve">Obdelava: </t>
    </r>
    <r>
      <rPr>
        <sz val="10"/>
        <rFont val="Arial CE"/>
        <charset val="238"/>
      </rPr>
      <t>imitacija lesa v črni barvi + ABS v enaki barvi in vzorcu kot osnova</t>
    </r>
  </si>
  <si>
    <r>
      <rPr>
        <b/>
        <sz val="10"/>
        <rFont val="Arial CE"/>
        <charset val="238"/>
      </rPr>
      <t xml:space="preserve">Obdelava: </t>
    </r>
    <r>
      <rPr>
        <sz val="10"/>
        <rFont val="Arial CE"/>
        <charset val="238"/>
      </rPr>
      <t>oreh, luženo + mat lakirano (barvo uskladiti z barvo obst. lesenih oblog, ki se potemnijo z 1-2 nanosa lazure temni oreh; robovi rahlo zaokroženi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</si>
</sst>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 _€_-;\-* #,##0.00\ _€_-;_-* &quot;-&quot;??\ _€_-;_-@_-"/>
    <numFmt numFmtId="165" formatCode="#,##0.00\ [$€-1]"/>
    <numFmt numFmtId="166" formatCode="#,##0.00\ &quot;SIT&quot;"/>
    <numFmt numFmtId="167" formatCode="_-* #,##0.00\ [$€-1]_-;\-* #,##0.00\ [$€-1]_-;_-* &quot;-&quot;??\ [$€-1]_-;_-@_-"/>
    <numFmt numFmtId="168" formatCode="#,##0.00\ _S_I_T"/>
    <numFmt numFmtId="169" formatCode="_-* #,##0.00\ &quot;SIT&quot;_-;\-* #,##0.00\ &quot;SIT&quot;_-;_-* &quot;-&quot;??\ &quot;SIT&quot;_-;_-@_-"/>
    <numFmt numFmtId="170" formatCode="#,##0.00\ &quot;€&quot;"/>
    <numFmt numFmtId="171" formatCode="#,##0.0"/>
    <numFmt numFmtId="172" formatCode="_-* #,##0.00\ _S_I_T_-;\-* #,##0.00\ _S_I_T_-;_-* &quot;-&quot;??\ _S_I_T_-;_-@_-"/>
  </numFmts>
  <fonts count="86">
    <font>
      <sz val="10"/>
      <name val="Arial CE"/>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0"/>
      <name val="Arial"/>
      <family val="2"/>
      <charset val="238"/>
    </font>
    <font>
      <sz val="10"/>
      <name val="Arial CE"/>
      <charset val="238"/>
    </font>
    <font>
      <sz val="10"/>
      <name val="Arial"/>
      <family val="2"/>
      <charset val="238"/>
    </font>
    <font>
      <b/>
      <sz val="10"/>
      <name val="Arial"/>
      <family val="2"/>
      <charset val="238"/>
    </font>
    <font>
      <b/>
      <sz val="11"/>
      <name val="Arial"/>
      <family val="2"/>
      <charset val="238"/>
    </font>
    <font>
      <sz val="11"/>
      <name val="Arial CE"/>
      <charset val="238"/>
    </font>
    <font>
      <sz val="11"/>
      <name val="Arial"/>
      <family val="2"/>
      <charset val="238"/>
    </font>
    <font>
      <b/>
      <sz val="12"/>
      <name val="Arial"/>
      <family val="2"/>
      <charset val="238"/>
    </font>
    <font>
      <sz val="11"/>
      <color rgb="FFFF0000"/>
      <name val="Calibri"/>
      <family val="2"/>
      <charset val="238"/>
      <scheme val="minor"/>
    </font>
    <font>
      <b/>
      <sz val="11"/>
      <color theme="1"/>
      <name val="Calibri"/>
      <family val="2"/>
      <charset val="238"/>
      <scheme val="minor"/>
    </font>
    <font>
      <b/>
      <sz val="10"/>
      <name val="Arial CE"/>
      <charset val="238"/>
    </font>
    <font>
      <b/>
      <sz val="11"/>
      <color theme="1"/>
      <name val="Arial"/>
      <family val="2"/>
      <charset val="238"/>
    </font>
    <font>
      <sz val="11"/>
      <color theme="1"/>
      <name val="Arial"/>
      <family val="2"/>
      <charset val="238"/>
    </font>
    <font>
      <b/>
      <sz val="14"/>
      <color theme="1"/>
      <name val="Arial"/>
      <family val="2"/>
      <charset val="238"/>
    </font>
    <font>
      <sz val="10"/>
      <color theme="1"/>
      <name val="Arial"/>
      <family val="2"/>
      <charset val="238"/>
    </font>
    <font>
      <sz val="10"/>
      <color rgb="FFFF0000"/>
      <name val="Arial"/>
      <family val="2"/>
      <charset val="238"/>
    </font>
    <font>
      <sz val="14"/>
      <name val="Arial CE"/>
      <charset val="238"/>
    </font>
    <font>
      <b/>
      <sz val="11"/>
      <name val="Arial CE"/>
      <charset val="238"/>
    </font>
    <font>
      <b/>
      <sz val="10"/>
      <color rgb="FFFF0000"/>
      <name val="Arial"/>
      <family val="2"/>
      <charset val="238"/>
    </font>
    <font>
      <b/>
      <sz val="10"/>
      <color rgb="FF7030A0"/>
      <name val="Arial"/>
      <family val="2"/>
      <charset val="238"/>
    </font>
    <font>
      <sz val="10"/>
      <name val="Arial CE"/>
      <family val="2"/>
      <charset val="238"/>
    </font>
    <font>
      <u/>
      <sz val="10"/>
      <name val="Arial"/>
      <family val="2"/>
      <charset val="238"/>
    </font>
    <font>
      <sz val="10"/>
      <color rgb="FFFF0000"/>
      <name val="Arial CE"/>
      <charset val="238"/>
    </font>
    <font>
      <sz val="11"/>
      <name val="Arial Narrow"/>
      <family val="2"/>
      <charset val="238"/>
    </font>
    <font>
      <b/>
      <sz val="10"/>
      <name val="Arial CE"/>
      <family val="2"/>
      <charset val="238"/>
    </font>
    <font>
      <sz val="12"/>
      <name val="Arial CE"/>
      <charset val="238"/>
    </font>
    <font>
      <u/>
      <sz val="10"/>
      <color theme="10"/>
      <name val="Arial CE"/>
      <charset val="238"/>
    </font>
    <font>
      <sz val="10"/>
      <name val="Arial Narrow"/>
      <family val="2"/>
      <charset val="238"/>
    </font>
    <font>
      <vertAlign val="superscript"/>
      <sz val="10"/>
      <name val="Arial"/>
      <family val="2"/>
      <charset val="238"/>
    </font>
    <font>
      <b/>
      <sz val="10"/>
      <color theme="1"/>
      <name val="Arial"/>
      <family val="2"/>
      <charset val="238"/>
    </font>
    <font>
      <u/>
      <sz val="10"/>
      <name val="Arial CE"/>
      <charset val="238"/>
    </font>
    <font>
      <u/>
      <sz val="10"/>
      <color rgb="FFFF0000"/>
      <name val="Arial"/>
      <family val="2"/>
      <charset val="238"/>
    </font>
    <font>
      <i/>
      <sz val="10"/>
      <name val="Arial CE"/>
      <charset val="238"/>
    </font>
    <font>
      <i/>
      <sz val="10"/>
      <name val="Arial"/>
      <family val="2"/>
      <charset val="238"/>
    </font>
    <font>
      <sz val="9"/>
      <name val="Arial CE"/>
      <family val="2"/>
      <charset val="238"/>
    </font>
    <font>
      <sz val="9"/>
      <name val="Arial"/>
      <family val="2"/>
      <charset val="238"/>
    </font>
    <font>
      <b/>
      <sz val="12"/>
      <color theme="1"/>
      <name val="Arial"/>
      <family val="2"/>
      <charset val="238"/>
    </font>
    <font>
      <b/>
      <sz val="12"/>
      <name val="Arial CE"/>
      <charset val="238"/>
    </font>
    <font>
      <sz val="8.5"/>
      <name val="Arial CE"/>
      <charset val="238"/>
    </font>
    <font>
      <sz val="10"/>
      <color rgb="FFFF0000"/>
      <name val="Arial CE"/>
      <family val="2"/>
      <charset val="238"/>
    </font>
    <font>
      <b/>
      <sz val="14"/>
      <name val="Arial"/>
      <family val="2"/>
      <charset val="238"/>
    </font>
    <font>
      <sz val="11"/>
      <name val="Calibri"/>
      <family val="2"/>
      <charset val="238"/>
      <scheme val="minor"/>
    </font>
    <font>
      <sz val="12"/>
      <name val="Times New Roman CE"/>
      <charset val="238"/>
    </font>
    <font>
      <b/>
      <sz val="16"/>
      <name val="Arial Narrow"/>
      <family val="2"/>
      <charset val="238"/>
    </font>
    <font>
      <b/>
      <sz val="10"/>
      <name val="Arial Narrow"/>
      <family val="2"/>
      <charset val="238"/>
    </font>
    <font>
      <b/>
      <sz val="15"/>
      <color indexed="54"/>
      <name val="Arial Narrow"/>
      <family val="2"/>
      <charset val="238"/>
    </font>
    <font>
      <b/>
      <sz val="10"/>
      <color rgb="FF000000"/>
      <name val="Arial"/>
      <family val="2"/>
      <charset val="238"/>
    </font>
    <font>
      <sz val="10"/>
      <color indexed="8"/>
      <name val="Arial"/>
      <family val="2"/>
      <charset val="238"/>
    </font>
    <font>
      <sz val="10"/>
      <color rgb="FF000000"/>
      <name val="Arial"/>
      <family val="2"/>
      <charset val="238"/>
    </font>
    <font>
      <b/>
      <sz val="11"/>
      <color rgb="FF000000"/>
      <name val="Arial"/>
      <family val="2"/>
      <charset val="238"/>
    </font>
    <font>
      <sz val="11"/>
      <color rgb="FF000000"/>
      <name val="Arial"/>
      <family val="2"/>
      <charset val="238"/>
    </font>
    <font>
      <b/>
      <sz val="12"/>
      <name val="Arial Narrow"/>
      <family val="2"/>
      <charset val="238"/>
    </font>
    <font>
      <vertAlign val="superscript"/>
      <sz val="10"/>
      <name val="Arial Narrow"/>
      <family val="2"/>
      <charset val="238"/>
    </font>
    <font>
      <b/>
      <sz val="12"/>
      <color theme="1" tint="0.499984740745262"/>
      <name val="Arial Narrow"/>
      <family val="2"/>
      <charset val="238"/>
    </font>
    <font>
      <b/>
      <strike/>
      <sz val="12"/>
      <color theme="1" tint="0.499984740745262"/>
      <name val="Arial Narrow"/>
      <family val="2"/>
      <charset val="238"/>
    </font>
    <font>
      <sz val="10"/>
      <color theme="1" tint="0.499984740745262"/>
      <name val="Arial Narrow"/>
      <family val="2"/>
      <charset val="238"/>
    </font>
    <font>
      <b/>
      <sz val="14"/>
      <color theme="1"/>
      <name val="Calibri"/>
      <family val="2"/>
      <charset val="238"/>
      <scheme val="minor"/>
    </font>
    <font>
      <b/>
      <sz val="18"/>
      <name val="Arial Narrow"/>
      <family val="2"/>
      <charset val="238"/>
    </font>
    <font>
      <sz val="10"/>
      <name val="Times New Roman CE"/>
      <family val="1"/>
      <charset val="238"/>
    </font>
    <font>
      <b/>
      <i/>
      <sz val="12"/>
      <name val="Arial"/>
      <family val="2"/>
      <charset val="1"/>
    </font>
    <font>
      <sz val="9"/>
      <name val="Times New Roman CE"/>
      <family val="1"/>
      <charset val="238"/>
    </font>
    <font>
      <sz val="8"/>
      <name val="Arial Narrow"/>
      <family val="2"/>
      <charset val="238"/>
    </font>
    <font>
      <b/>
      <u/>
      <sz val="12"/>
      <name val="Arial"/>
      <family val="2"/>
      <charset val="238"/>
    </font>
    <font>
      <b/>
      <u/>
      <sz val="11"/>
      <name val="Arial"/>
      <family val="2"/>
      <charset val="238"/>
    </font>
    <font>
      <sz val="12"/>
      <name val="Arial"/>
      <family val="2"/>
      <charset val="238"/>
    </font>
    <font>
      <b/>
      <u/>
      <sz val="11"/>
      <name val="Arial CE"/>
      <family val="2"/>
      <charset val="238"/>
    </font>
    <font>
      <b/>
      <u/>
      <sz val="10"/>
      <name val="Arial CE"/>
      <family val="2"/>
      <charset val="238"/>
    </font>
    <font>
      <sz val="12"/>
      <name val="Times New Roman CE"/>
      <family val="1"/>
      <charset val="238"/>
    </font>
    <font>
      <sz val="8"/>
      <name val="Arial"/>
      <family val="2"/>
      <charset val="238"/>
    </font>
    <font>
      <sz val="10"/>
      <name val="Calibri"/>
      <family val="2"/>
      <charset val="238"/>
    </font>
    <font>
      <b/>
      <sz val="10"/>
      <name val="Calibri"/>
      <family val="2"/>
      <charset val="238"/>
    </font>
    <font>
      <b/>
      <i/>
      <sz val="12"/>
      <name val="Calibri"/>
      <family val="2"/>
      <charset val="238"/>
    </font>
    <font>
      <i/>
      <sz val="10"/>
      <name val="Calibri"/>
      <family val="2"/>
      <charset val="238"/>
    </font>
    <font>
      <i/>
      <sz val="9"/>
      <name val="Arial"/>
      <family val="2"/>
      <charset val="238"/>
    </font>
    <font>
      <b/>
      <sz val="9"/>
      <name val="Arial"/>
      <family val="2"/>
      <charset val="238"/>
    </font>
    <font>
      <b/>
      <sz val="9"/>
      <name val="Arial CE"/>
      <family val="2"/>
      <charset val="238"/>
    </font>
    <font>
      <b/>
      <sz val="8"/>
      <name val="Arial CE"/>
      <charset val="238"/>
    </font>
    <font>
      <i/>
      <sz val="12"/>
      <name val="Arial"/>
      <family val="2"/>
      <charset val="238"/>
    </font>
    <font>
      <sz val="14"/>
      <name val="Arial"/>
      <family val="2"/>
      <charset val="238"/>
    </font>
    <font>
      <b/>
      <sz val="12"/>
      <name val="Arial Rounded MT Bold"/>
      <family val="2"/>
      <charset val="238"/>
    </font>
    <font>
      <sz val="13"/>
      <name val="Arial"/>
      <family val="2"/>
      <charset val="238"/>
    </font>
    <font>
      <b/>
      <i/>
      <sz val="12"/>
      <name val="Arial"/>
      <family val="2"/>
      <charset val="238"/>
    </font>
  </fonts>
  <fills count="12">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
      <patternFill patternType="solid">
        <fgColor theme="9" tint="0.59996337778862885"/>
        <bgColor indexed="64"/>
      </patternFill>
    </fill>
    <fill>
      <patternFill patternType="solid">
        <fgColor rgb="FFD9D9D9"/>
        <bgColor indexed="64"/>
      </patternFill>
    </fill>
    <fill>
      <patternFill patternType="solid">
        <fgColor theme="0" tint="-0.14996795556505021"/>
        <bgColor indexed="64"/>
      </patternFill>
    </fill>
    <fill>
      <patternFill patternType="solid">
        <fgColor theme="0" tint="-0.14999847407452621"/>
        <bgColor indexed="22"/>
      </patternFill>
    </fill>
    <fill>
      <patternFill patternType="solid">
        <fgColor theme="0" tint="-0.14999847407452621"/>
        <bgColor indexed="44"/>
      </patternFill>
    </fill>
    <fill>
      <patternFill patternType="solid">
        <fgColor indexed="26"/>
        <bgColor indexed="27"/>
      </patternFill>
    </fill>
    <fill>
      <patternFill patternType="solid">
        <fgColor rgb="FFFFFF00"/>
        <bgColor indexed="64"/>
      </patternFill>
    </fill>
    <fill>
      <patternFill patternType="solid">
        <fgColor theme="9" tint="0.79998168889431442"/>
        <bgColor indexed="64"/>
      </patternFill>
    </fill>
  </fills>
  <borders count="21">
    <border>
      <left/>
      <right/>
      <top/>
      <bottom/>
      <diagonal/>
    </border>
    <border>
      <left/>
      <right/>
      <top/>
      <bottom style="thin">
        <color indexed="64"/>
      </bottom>
      <diagonal/>
    </border>
    <border>
      <left/>
      <right/>
      <top/>
      <bottom style="double">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8"/>
      </top>
      <bottom style="thin">
        <color indexed="8"/>
      </bottom>
      <diagonal/>
    </border>
    <border>
      <left/>
      <right/>
      <top/>
      <bottom style="thick">
        <color indexed="49"/>
      </bottom>
      <diagonal/>
    </border>
    <border>
      <left/>
      <right/>
      <top style="thin">
        <color indexed="8"/>
      </top>
      <bottom style="medium">
        <color indexed="8"/>
      </bottom>
      <diagonal/>
    </border>
    <border>
      <left/>
      <right/>
      <top style="double">
        <color indexed="8"/>
      </top>
      <bottom style="double">
        <color indexed="8"/>
      </bottom>
      <diagonal/>
    </border>
    <border>
      <left/>
      <right/>
      <top style="double">
        <color indexed="8"/>
      </top>
      <bottom/>
      <diagonal/>
    </border>
  </borders>
  <cellStyleXfs count="25">
    <xf numFmtId="0" fontId="0" fillId="0" borderId="0"/>
    <xf numFmtId="0" fontId="3" fillId="0" borderId="0"/>
    <xf numFmtId="164" fontId="3" fillId="0" borderId="0" applyFont="0" applyFill="0" applyBorder="0" applyAlignment="0" applyProtection="0"/>
    <xf numFmtId="0" fontId="2" fillId="0" borderId="0"/>
    <xf numFmtId="0" fontId="30" fillId="0" borderId="0" applyNumberFormat="0" applyFill="0" applyBorder="0" applyAlignment="0" applyProtection="0"/>
    <xf numFmtId="169" fontId="2" fillId="0" borderId="0" applyFont="0" applyFill="0" applyBorder="0" applyAlignment="0" applyProtection="0"/>
    <xf numFmtId="0" fontId="46" fillId="0" borderId="0"/>
    <xf numFmtId="0" fontId="24" fillId="0" borderId="0"/>
    <xf numFmtId="0" fontId="1" fillId="0" borderId="0"/>
    <xf numFmtId="4" fontId="18" fillId="4" borderId="0">
      <alignment horizontal="right" wrapText="1"/>
      <protection locked="0"/>
    </xf>
    <xf numFmtId="0" fontId="47" fillId="0" borderId="0" applyAlignment="0"/>
    <xf numFmtId="0" fontId="48" fillId="0" borderId="16" applyAlignment="0"/>
    <xf numFmtId="0" fontId="49" fillId="0" borderId="17" applyNumberFormat="0" applyFill="0" applyAlignment="0" applyProtection="0"/>
    <xf numFmtId="0" fontId="31" fillId="0" borderId="0">
      <alignment vertical="top" wrapText="1"/>
    </xf>
    <xf numFmtId="0" fontId="31" fillId="0" borderId="0"/>
    <xf numFmtId="0" fontId="48" fillId="0" borderId="18" applyAlignment="0"/>
    <xf numFmtId="0" fontId="18" fillId="0" borderId="0"/>
    <xf numFmtId="2" fontId="31" fillId="0" borderId="0">
      <alignment horizontal="left" vertical="top"/>
    </xf>
    <xf numFmtId="4" fontId="6" fillId="0" borderId="0"/>
    <xf numFmtId="4" fontId="6" fillId="0" borderId="0"/>
    <xf numFmtId="4" fontId="6" fillId="0" borderId="0"/>
    <xf numFmtId="0" fontId="6" fillId="0" borderId="0"/>
    <xf numFmtId="0" fontId="62" fillId="0" borderId="0"/>
    <xf numFmtId="0" fontId="62" fillId="0" borderId="0"/>
    <xf numFmtId="172" fontId="24" fillId="0" borderId="0" applyFont="0" applyFill="0" applyBorder="0" applyAlignment="0" applyProtection="0"/>
  </cellStyleXfs>
  <cellXfs count="689">
    <xf numFmtId="0" fontId="0" fillId="0" borderId="0" xfId="0"/>
    <xf numFmtId="0" fontId="5"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justify" vertical="center" wrapText="1"/>
    </xf>
    <xf numFmtId="4" fontId="6" fillId="0" borderId="0" xfId="0" applyNumberFormat="1" applyFont="1" applyAlignment="1">
      <alignment horizontal="right" vertical="center"/>
    </xf>
    <xf numFmtId="0" fontId="6" fillId="0" borderId="0" xfId="0" applyFont="1" applyAlignment="1">
      <alignment vertical="center"/>
    </xf>
    <xf numFmtId="165" fontId="6" fillId="0" borderId="0" xfId="0" applyNumberFormat="1" applyFont="1" applyAlignment="1">
      <alignment vertical="center"/>
    </xf>
    <xf numFmtId="0" fontId="5" fillId="0" borderId="0" xfId="0" applyFont="1" applyAlignment="1">
      <alignment vertical="center"/>
    </xf>
    <xf numFmtId="0" fontId="6" fillId="0" borderId="0" xfId="0" applyFont="1" applyAlignment="1">
      <alignment horizontal="center" vertical="center"/>
    </xf>
    <xf numFmtId="4" fontId="7" fillId="0" borderId="0" xfId="0" applyNumberFormat="1" applyFont="1" applyAlignment="1">
      <alignment horizontal="right" vertical="center"/>
    </xf>
    <xf numFmtId="0" fontId="7" fillId="0" borderId="0" xfId="0" applyFont="1" applyAlignment="1">
      <alignment vertical="center"/>
    </xf>
    <xf numFmtId="165" fontId="7" fillId="0" borderId="0" xfId="0" applyNumberFormat="1" applyFont="1" applyAlignment="1">
      <alignment vertical="center"/>
    </xf>
    <xf numFmtId="0" fontId="7" fillId="0" borderId="0" xfId="0" applyFont="1" applyAlignment="1">
      <alignment horizontal="justify" vertical="center" wrapText="1"/>
    </xf>
    <xf numFmtId="4" fontId="7" fillId="0" borderId="4" xfId="0" applyNumberFormat="1" applyFont="1" applyBorder="1" applyAlignment="1">
      <alignment horizontal="right" vertical="center"/>
    </xf>
    <xf numFmtId="0" fontId="7" fillId="0" borderId="0" xfId="0" applyFont="1" applyAlignment="1">
      <alignment horizontal="center" vertical="center"/>
    </xf>
    <xf numFmtId="165" fontId="8" fillId="0" borderId="0" xfId="0" applyNumberFormat="1" applyFont="1" applyAlignment="1">
      <alignment vertical="center"/>
    </xf>
    <xf numFmtId="0" fontId="9" fillId="0" borderId="0" xfId="0" applyFont="1" applyAlignment="1">
      <alignment vertical="center"/>
    </xf>
    <xf numFmtId="0" fontId="8" fillId="0" borderId="0" xfId="0" applyFont="1" applyAlignment="1">
      <alignment horizontal="center" vertical="center"/>
    </xf>
    <xf numFmtId="0" fontId="8" fillId="0" borderId="0" xfId="0" applyFont="1" applyAlignment="1">
      <alignment horizontal="justify" vertical="center" wrapText="1"/>
    </xf>
    <xf numFmtId="4" fontId="8" fillId="0" borderId="0" xfId="0" applyNumberFormat="1" applyFont="1" applyAlignment="1">
      <alignment horizontal="right" vertical="center"/>
    </xf>
    <xf numFmtId="0" fontId="8" fillId="0" borderId="0" xfId="0" applyFont="1" applyAlignment="1">
      <alignment vertical="center"/>
    </xf>
    <xf numFmtId="165" fontId="9" fillId="0" borderId="0" xfId="0" applyNumberFormat="1" applyFont="1" applyAlignment="1">
      <alignment vertical="center"/>
    </xf>
    <xf numFmtId="0" fontId="8" fillId="0" borderId="2" xfId="0" applyFont="1" applyBorder="1" applyAlignment="1">
      <alignment horizontal="justify" vertical="center" wrapText="1"/>
    </xf>
    <xf numFmtId="4" fontId="8" fillId="0" borderId="2" xfId="0" applyNumberFormat="1" applyFont="1" applyBorder="1" applyAlignment="1">
      <alignment horizontal="right" vertical="center"/>
    </xf>
    <xf numFmtId="0" fontId="8" fillId="0" borderId="2" xfId="0" applyFont="1" applyBorder="1" applyAlignment="1">
      <alignment horizontal="center" vertical="center"/>
    </xf>
    <xf numFmtId="165" fontId="8" fillId="0" borderId="2" xfId="0" applyNumberFormat="1" applyFont="1" applyBorder="1" applyAlignment="1">
      <alignment vertical="center"/>
    </xf>
    <xf numFmtId="0" fontId="11" fillId="0" borderId="3" xfId="0" applyFont="1" applyBorder="1" applyAlignment="1">
      <alignment horizontal="justify" vertical="center" wrapText="1"/>
    </xf>
    <xf numFmtId="0" fontId="8" fillId="0" borderId="1" xfId="0" applyFont="1" applyBorder="1" applyAlignment="1">
      <alignment horizontal="justify" vertical="center" wrapText="1"/>
    </xf>
    <xf numFmtId="4" fontId="8" fillId="0" borderId="1" xfId="0" applyNumberFormat="1" applyFont="1" applyBorder="1" applyAlignment="1">
      <alignment horizontal="right" vertical="center"/>
    </xf>
    <xf numFmtId="0" fontId="8" fillId="0" borderId="1" xfId="0" applyFont="1" applyBorder="1" applyAlignment="1">
      <alignment vertical="center"/>
    </xf>
    <xf numFmtId="165" fontId="8" fillId="0" borderId="1" xfId="0" applyNumberFormat="1" applyFont="1" applyBorder="1" applyAlignment="1">
      <alignment vertical="center"/>
    </xf>
    <xf numFmtId="0" fontId="4" fillId="0" borderId="0" xfId="0" applyFont="1" applyAlignment="1">
      <alignment horizontal="justify" vertical="center" wrapText="1"/>
    </xf>
    <xf numFmtId="0" fontId="11" fillId="0" borderId="0" xfId="0" applyFont="1" applyAlignment="1">
      <alignment horizontal="justify" vertical="center" wrapText="1"/>
    </xf>
    <xf numFmtId="0" fontId="11" fillId="0" borderId="5" xfId="0" applyFont="1" applyBorder="1" applyAlignment="1">
      <alignment horizontal="justify" vertical="center" wrapText="1"/>
    </xf>
    <xf numFmtId="0" fontId="11" fillId="0" borderId="6" xfId="0" applyFont="1" applyBorder="1" applyAlignment="1">
      <alignment horizontal="justify" vertical="center" wrapText="1"/>
    </xf>
    <xf numFmtId="165" fontId="10" fillId="0" borderId="0" xfId="0" applyNumberFormat="1" applyFont="1" applyAlignment="1">
      <alignment vertical="center"/>
    </xf>
    <xf numFmtId="4" fontId="4" fillId="0" borderId="0" xfId="0" applyNumberFormat="1" applyFont="1" applyAlignment="1">
      <alignment horizontal="right" vertical="center"/>
    </xf>
    <xf numFmtId="0" fontId="4" fillId="0" borderId="0" xfId="0" applyFont="1" applyAlignment="1">
      <alignment vertical="center"/>
    </xf>
    <xf numFmtId="165" fontId="4" fillId="0" borderId="0" xfId="0" applyNumberFormat="1" applyFont="1" applyAlignment="1">
      <alignment vertical="center"/>
    </xf>
    <xf numFmtId="0" fontId="8" fillId="0" borderId="1" xfId="0" applyFont="1" applyBorder="1" applyAlignment="1">
      <alignment horizontal="center" vertical="center"/>
    </xf>
    <xf numFmtId="0" fontId="4" fillId="0" borderId="0" xfId="0" applyFont="1" applyAlignment="1">
      <alignment horizontal="center" vertical="center"/>
    </xf>
    <xf numFmtId="0" fontId="14" fillId="0" borderId="0" xfId="0" applyFont="1"/>
    <xf numFmtId="0" fontId="15" fillId="0" borderId="0" xfId="0" applyFont="1"/>
    <xf numFmtId="0" fontId="16" fillId="0" borderId="0" xfId="0" applyFont="1"/>
    <xf numFmtId="0" fontId="18" fillId="0" borderId="7" xfId="0" applyFont="1" applyBorder="1"/>
    <xf numFmtId="0" fontId="18" fillId="0" borderId="8" xfId="0" applyFont="1" applyBorder="1"/>
    <xf numFmtId="0" fontId="18" fillId="0" borderId="9" xfId="0" applyFont="1" applyBorder="1"/>
    <xf numFmtId="0" fontId="18" fillId="0" borderId="0" xfId="0" applyFont="1"/>
    <xf numFmtId="0" fontId="18" fillId="0" borderId="4" xfId="0" applyFont="1" applyBorder="1"/>
    <xf numFmtId="0" fontId="18" fillId="0" borderId="10" xfId="0" applyFont="1" applyBorder="1"/>
    <xf numFmtId="0" fontId="0" fillId="0" borderId="10" xfId="0" applyBorder="1"/>
    <xf numFmtId="0" fontId="18" fillId="0" borderId="11" xfId="0" applyFont="1" applyBorder="1"/>
    <xf numFmtId="0" fontId="0" fillId="0" borderId="1" xfId="0" applyBorder="1"/>
    <xf numFmtId="0" fontId="0" fillId="0" borderId="12" xfId="0" applyBorder="1"/>
    <xf numFmtId="0" fontId="6" fillId="0" borderId="0" xfId="0" applyFont="1" applyAlignment="1">
      <alignment horizontal="left" vertical="top" wrapText="1"/>
    </xf>
    <xf numFmtId="4" fontId="19" fillId="0" borderId="0" xfId="0" applyNumberFormat="1" applyFont="1" applyAlignment="1">
      <alignment horizontal="right" vertical="center"/>
    </xf>
    <xf numFmtId="0" fontId="19" fillId="0" borderId="0" xfId="0" applyFont="1" applyAlignment="1">
      <alignment vertical="center"/>
    </xf>
    <xf numFmtId="165" fontId="19" fillId="0" borderId="0" xfId="0" applyNumberFormat="1" applyFont="1" applyAlignment="1">
      <alignment vertical="center"/>
    </xf>
    <xf numFmtId="0" fontId="20" fillId="0" borderId="0" xfId="0" applyFont="1" applyAlignment="1">
      <alignment vertical="center"/>
    </xf>
    <xf numFmtId="0" fontId="4" fillId="0" borderId="0" xfId="0" applyFont="1" applyAlignment="1">
      <alignment horizontal="left" vertical="top"/>
    </xf>
    <xf numFmtId="4" fontId="22" fillId="0" borderId="0" xfId="0" applyNumberFormat="1" applyFont="1" applyAlignment="1">
      <alignment horizontal="right" vertical="center"/>
    </xf>
    <xf numFmtId="0" fontId="22" fillId="0" borderId="0" xfId="0" applyFont="1" applyAlignment="1">
      <alignment vertical="center"/>
    </xf>
    <xf numFmtId="165" fontId="22" fillId="0" borderId="0" xfId="0" applyNumberFormat="1" applyFont="1" applyAlignment="1">
      <alignment vertical="center"/>
    </xf>
    <xf numFmtId="0" fontId="4" fillId="0" borderId="0" xfId="0" applyFont="1" applyAlignment="1">
      <alignment horizontal="left" vertical="top" wrapText="1"/>
    </xf>
    <xf numFmtId="0" fontId="4" fillId="0" borderId="3" xfId="0" applyFont="1" applyBorder="1" applyAlignment="1">
      <alignment horizontal="left" vertical="top" wrapText="1"/>
    </xf>
    <xf numFmtId="4" fontId="22" fillId="0" borderId="4" xfId="0" applyNumberFormat="1" applyFont="1" applyBorder="1" applyAlignment="1">
      <alignment horizontal="right" vertical="center"/>
    </xf>
    <xf numFmtId="0" fontId="6" fillId="0" borderId="1" xfId="0" applyFont="1" applyBorder="1" applyAlignment="1">
      <alignment horizontal="center" vertical="center"/>
    </xf>
    <xf numFmtId="0" fontId="6" fillId="0" borderId="1" xfId="0" applyFont="1" applyBorder="1" applyAlignment="1">
      <alignment horizontal="left" vertical="top" wrapText="1"/>
    </xf>
    <xf numFmtId="4" fontId="22" fillId="0" borderId="1" xfId="0" applyNumberFormat="1" applyFont="1" applyBorder="1" applyAlignment="1">
      <alignment horizontal="right" vertical="center"/>
    </xf>
    <xf numFmtId="0" fontId="19" fillId="0" borderId="1" xfId="0" applyFont="1" applyBorder="1" applyAlignment="1">
      <alignment vertical="center"/>
    </xf>
    <xf numFmtId="165" fontId="22" fillId="0" borderId="1" xfId="0" applyNumberFormat="1" applyFont="1" applyBorder="1" applyAlignment="1">
      <alignment vertical="center"/>
    </xf>
    <xf numFmtId="165" fontId="4" fillId="0" borderId="1" xfId="0" applyNumberFormat="1" applyFont="1" applyBorder="1" applyAlignment="1">
      <alignment vertical="center"/>
    </xf>
    <xf numFmtId="165" fontId="6" fillId="0" borderId="1" xfId="0" applyNumberFormat="1" applyFont="1" applyBorder="1" applyAlignment="1">
      <alignment vertical="center"/>
    </xf>
    <xf numFmtId="0" fontId="22" fillId="0" borderId="1" xfId="0" applyFont="1" applyBorder="1" applyAlignment="1">
      <alignment vertical="center"/>
    </xf>
    <xf numFmtId="0" fontId="4" fillId="0" borderId="1" xfId="0" applyFont="1" applyBorder="1" applyAlignment="1">
      <alignment vertical="center"/>
    </xf>
    <xf numFmtId="0" fontId="4" fillId="0" borderId="0" xfId="0" applyFont="1" applyAlignment="1">
      <alignment horizontal="center" vertical="top"/>
    </xf>
    <xf numFmtId="4" fontId="22" fillId="0" borderId="0" xfId="0" applyNumberFormat="1" applyFont="1" applyAlignment="1">
      <alignment horizontal="right"/>
    </xf>
    <xf numFmtId="0" fontId="22" fillId="0" borderId="0" xfId="0" applyFont="1"/>
    <xf numFmtId="165" fontId="22" fillId="0" borderId="0" xfId="0" applyNumberFormat="1" applyFont="1"/>
    <xf numFmtId="0" fontId="4" fillId="0" borderId="0" xfId="0" applyFont="1"/>
    <xf numFmtId="0" fontId="6" fillId="0" borderId="0" xfId="0" applyFont="1" applyAlignment="1">
      <alignment horizontal="center" vertical="top"/>
    </xf>
    <xf numFmtId="0" fontId="19" fillId="0" borderId="0" xfId="0" applyFont="1"/>
    <xf numFmtId="165" fontId="19" fillId="0" borderId="0" xfId="0" applyNumberFormat="1" applyFont="1"/>
    <xf numFmtId="0" fontId="6" fillId="0" borderId="0" xfId="0" applyFont="1"/>
    <xf numFmtId="0" fontId="5" fillId="0" borderId="0" xfId="0" applyFont="1"/>
    <xf numFmtId="4" fontId="19" fillId="0" borderId="0" xfId="0" applyNumberFormat="1" applyFont="1" applyAlignment="1">
      <alignment horizontal="right"/>
    </xf>
    <xf numFmtId="165" fontId="6" fillId="0" borderId="0" xfId="0" applyNumberFormat="1" applyFont="1"/>
    <xf numFmtId="0" fontId="23" fillId="0" borderId="3" xfId="0" applyFont="1" applyBorder="1" applyAlignment="1">
      <alignment horizontal="center" vertical="top"/>
    </xf>
    <xf numFmtId="0" fontId="4" fillId="0" borderId="13" xfId="0" applyFont="1" applyBorder="1" applyAlignment="1">
      <alignment horizontal="left" vertical="top" wrapText="1"/>
    </xf>
    <xf numFmtId="4" fontId="22" fillId="0" borderId="13" xfId="0" applyNumberFormat="1" applyFont="1" applyBorder="1" applyAlignment="1">
      <alignment horizontal="right"/>
    </xf>
    <xf numFmtId="0" fontId="22" fillId="0" borderId="13" xfId="0" applyFont="1" applyBorder="1"/>
    <xf numFmtId="165" fontId="19" fillId="0" borderId="13" xfId="0" applyNumberFormat="1" applyFont="1" applyBorder="1"/>
    <xf numFmtId="0" fontId="6" fillId="0" borderId="13" xfId="0" applyFont="1" applyBorder="1"/>
    <xf numFmtId="165" fontId="6" fillId="0" borderId="14" xfId="0" applyNumberFormat="1" applyFont="1" applyBorder="1"/>
    <xf numFmtId="0" fontId="23" fillId="0" borderId="0" xfId="0" applyFont="1" applyAlignment="1">
      <alignment horizontal="center" vertical="top"/>
    </xf>
    <xf numFmtId="0" fontId="9" fillId="0" borderId="0" xfId="0" applyFont="1"/>
    <xf numFmtId="4" fontId="6" fillId="0" borderId="0" xfId="0" applyNumberFormat="1" applyFont="1" applyAlignment="1">
      <alignment horizontal="right"/>
    </xf>
    <xf numFmtId="4" fontId="6" fillId="0" borderId="1" xfId="0" applyNumberFormat="1" applyFont="1" applyBorder="1" applyAlignment="1">
      <alignment horizontal="right"/>
    </xf>
    <xf numFmtId="0" fontId="19" fillId="0" borderId="1" xfId="0" applyFont="1" applyBorder="1"/>
    <xf numFmtId="165" fontId="6" fillId="0" borderId="1" xfId="0" applyNumberFormat="1" applyFont="1" applyBorder="1"/>
    <xf numFmtId="0" fontId="6" fillId="0" borderId="1" xfId="0" applyFont="1" applyBorder="1"/>
    <xf numFmtId="165" fontId="4" fillId="2" borderId="0" xfId="0" applyNumberFormat="1" applyFont="1" applyFill="1"/>
    <xf numFmtId="165" fontId="4" fillId="0" borderId="0" xfId="0" applyNumberFormat="1" applyFont="1"/>
    <xf numFmtId="0" fontId="4" fillId="0" borderId="13" xfId="0" applyFont="1" applyBorder="1" applyAlignment="1">
      <alignment horizontal="left" vertical="top"/>
    </xf>
    <xf numFmtId="0" fontId="22" fillId="0" borderId="0" xfId="0" applyFont="1" applyAlignment="1">
      <alignment horizontal="left" vertical="top" wrapText="1"/>
    </xf>
    <xf numFmtId="0" fontId="19" fillId="0" borderId="0" xfId="0" applyFont="1" applyAlignment="1">
      <alignment horizontal="left" vertical="top" wrapText="1"/>
    </xf>
    <xf numFmtId="0" fontId="24" fillId="0" borderId="0" xfId="0" applyFont="1" applyAlignment="1">
      <alignment horizontal="left" vertical="top" wrapText="1"/>
    </xf>
    <xf numFmtId="166" fontId="24" fillId="0" borderId="0" xfId="0" applyNumberFormat="1" applyFont="1"/>
    <xf numFmtId="0" fontId="24" fillId="0" borderId="1" xfId="0" applyFont="1" applyBorder="1" applyAlignment="1">
      <alignment horizontal="left" vertical="top" wrapText="1"/>
    </xf>
    <xf numFmtId="4" fontId="4" fillId="0" borderId="0" xfId="0" applyNumberFormat="1" applyFont="1" applyAlignment="1">
      <alignment horizontal="right"/>
    </xf>
    <xf numFmtId="0" fontId="6" fillId="0" borderId="0" xfId="0" applyFont="1" applyAlignment="1">
      <alignment horizontal="right" vertical="top"/>
    </xf>
    <xf numFmtId="0" fontId="26" fillId="0" borderId="0" xfId="0" applyFont="1" applyAlignment="1">
      <alignment horizontal="left" vertical="top" wrapText="1"/>
    </xf>
    <xf numFmtId="0" fontId="6" fillId="0" borderId="1" xfId="0" applyFont="1" applyBorder="1" applyAlignment="1">
      <alignment horizontal="center" vertical="top"/>
    </xf>
    <xf numFmtId="4" fontId="19" fillId="0" borderId="13" xfId="0" applyNumberFormat="1" applyFont="1" applyBorder="1" applyAlignment="1">
      <alignment horizontal="right"/>
    </xf>
    <xf numFmtId="0" fontId="19" fillId="0" borderId="13" xfId="0" applyFont="1" applyBorder="1"/>
    <xf numFmtId="2" fontId="19" fillId="0" borderId="0" xfId="0" applyNumberFormat="1" applyFont="1" applyAlignment="1">
      <alignment horizontal="right"/>
    </xf>
    <xf numFmtId="0" fontId="5" fillId="0" borderId="0" xfId="0" applyFont="1" applyAlignment="1">
      <alignment vertical="top"/>
    </xf>
    <xf numFmtId="0" fontId="27" fillId="0" borderId="0" xfId="0" applyFont="1" applyAlignment="1">
      <alignment vertical="top"/>
    </xf>
    <xf numFmtId="2" fontId="27" fillId="0" borderId="0" xfId="0" applyNumberFormat="1" applyFont="1" applyAlignment="1">
      <alignment vertical="top"/>
    </xf>
    <xf numFmtId="165" fontId="27" fillId="0" borderId="0" xfId="0" applyNumberFormat="1" applyFont="1" applyAlignment="1">
      <alignment vertical="top"/>
    </xf>
    <xf numFmtId="166" fontId="24" fillId="0" borderId="0" xfId="0" applyNumberFormat="1" applyFont="1" applyAlignment="1">
      <alignment vertical="top"/>
    </xf>
    <xf numFmtId="0" fontId="6" fillId="0" borderId="0" xfId="0" quotePrefix="1" applyFont="1" applyAlignment="1">
      <alignment horizontal="left" vertical="top"/>
    </xf>
    <xf numFmtId="0" fontId="6" fillId="0" borderId="0" xfId="0" quotePrefix="1" applyFont="1" applyAlignment="1">
      <alignment horizontal="left" vertical="top" wrapText="1" readingOrder="1"/>
    </xf>
    <xf numFmtId="0" fontId="6" fillId="0" borderId="0" xfId="0" quotePrefix="1" applyFont="1" applyAlignment="1">
      <alignment horizontal="left" vertical="top" wrapText="1"/>
    </xf>
    <xf numFmtId="0" fontId="6" fillId="0" borderId="0" xfId="0" quotePrefix="1" applyFont="1" applyAlignment="1">
      <alignment horizontal="left" vertical="top" readingOrder="1"/>
    </xf>
    <xf numFmtId="0" fontId="6" fillId="0" borderId="0" xfId="0" quotePrefix="1" applyFont="1" applyAlignment="1">
      <alignment horizontal="justify" vertical="top" wrapText="1"/>
    </xf>
    <xf numFmtId="0" fontId="6" fillId="0" borderId="0" xfId="0" applyFont="1" applyAlignment="1">
      <alignment horizontal="center"/>
    </xf>
    <xf numFmtId="0" fontId="6" fillId="0" borderId="0" xfId="0" applyFont="1" applyAlignment="1">
      <alignment horizontal="left"/>
    </xf>
    <xf numFmtId="0" fontId="0" fillId="0" borderId="0" xfId="0" applyAlignment="1">
      <alignment horizontal="left" vertical="top"/>
    </xf>
    <xf numFmtId="0" fontId="18" fillId="0" borderId="0" xfId="3" applyFont="1" applyAlignment="1">
      <alignment horizontal="left" vertical="top" wrapText="1"/>
    </xf>
    <xf numFmtId="0" fontId="29" fillId="0" borderId="0" xfId="0" applyFont="1"/>
    <xf numFmtId="0" fontId="23" fillId="0" borderId="3" xfId="0" applyFont="1" applyBorder="1" applyAlignment="1">
      <alignment horizontal="center"/>
    </xf>
    <xf numFmtId="0" fontId="23" fillId="0" borderId="13" xfId="0" applyFont="1" applyBorder="1" applyAlignment="1">
      <alignment horizontal="left" vertical="top"/>
    </xf>
    <xf numFmtId="0" fontId="23" fillId="0" borderId="0" xfId="0" applyFont="1" applyAlignment="1">
      <alignment horizontal="center"/>
    </xf>
    <xf numFmtId="0" fontId="23" fillId="0" borderId="0" xfId="0" applyFont="1" applyAlignment="1">
      <alignment horizontal="left" vertical="top"/>
    </xf>
    <xf numFmtId="165" fontId="4" fillId="3" borderId="0" xfId="0" applyNumberFormat="1" applyFont="1" applyFill="1"/>
    <xf numFmtId="0" fontId="6" fillId="0" borderId="0" xfId="4" applyFont="1" applyBorder="1" applyAlignment="1">
      <alignment horizontal="left" vertical="top" wrapText="1"/>
    </xf>
    <xf numFmtId="0" fontId="31" fillId="0" borderId="0" xfId="0" applyFont="1" applyAlignment="1">
      <alignment vertical="center"/>
    </xf>
    <xf numFmtId="2" fontId="27" fillId="0" borderId="0" xfId="0" applyNumberFormat="1" applyFont="1" applyAlignment="1">
      <alignment vertical="center"/>
    </xf>
    <xf numFmtId="0" fontId="27" fillId="0" borderId="0" xfId="0" applyFont="1" applyAlignment="1">
      <alignment vertical="center"/>
    </xf>
    <xf numFmtId="167" fontId="27" fillId="0" borderId="0" xfId="0" applyNumberFormat="1" applyFont="1" applyAlignment="1">
      <alignment vertical="center"/>
    </xf>
    <xf numFmtId="0" fontId="6" fillId="0" borderId="0" xfId="0" applyFont="1" applyAlignment="1">
      <alignment horizontal="left" vertical="top"/>
    </xf>
    <xf numFmtId="0" fontId="14" fillId="0" borderId="0" xfId="0" applyFont="1" applyAlignment="1">
      <alignment horizontal="left" vertical="top" wrapText="1"/>
    </xf>
    <xf numFmtId="2" fontId="24" fillId="0" borderId="0" xfId="0" applyNumberFormat="1" applyFont="1" applyAlignment="1">
      <alignment horizontal="right"/>
    </xf>
    <xf numFmtId="0" fontId="6" fillId="0" borderId="0" xfId="0" applyFont="1" applyAlignment="1">
      <alignment horizontal="right"/>
    </xf>
    <xf numFmtId="4" fontId="6" fillId="0" borderId="0" xfId="0" applyNumberFormat="1" applyFont="1" applyAlignment="1">
      <alignment horizontal="right" vertical="top"/>
    </xf>
    <xf numFmtId="0" fontId="6" fillId="0" borderId="0" xfId="0" applyFont="1" applyAlignment="1">
      <alignment vertical="top"/>
    </xf>
    <xf numFmtId="165" fontId="6" fillId="0" borderId="0" xfId="0" applyNumberFormat="1" applyFont="1" applyAlignment="1">
      <alignment vertical="top"/>
    </xf>
    <xf numFmtId="2" fontId="24" fillId="0" borderId="0" xfId="0" applyNumberFormat="1" applyFont="1" applyAlignment="1">
      <alignment horizontal="center"/>
    </xf>
    <xf numFmtId="2" fontId="24" fillId="0" borderId="1" xfId="0" applyNumberFormat="1" applyFont="1" applyBorder="1" applyAlignment="1">
      <alignment horizontal="right"/>
    </xf>
    <xf numFmtId="0" fontId="6" fillId="0" borderId="1" xfId="0" applyFont="1" applyBorder="1" applyAlignment="1">
      <alignment horizontal="right"/>
    </xf>
    <xf numFmtId="2" fontId="6" fillId="0" borderId="0" xfId="0" applyNumberFormat="1" applyFont="1" applyAlignment="1">
      <alignment horizontal="right"/>
    </xf>
    <xf numFmtId="165" fontId="14" fillId="0" borderId="0" xfId="0" applyNumberFormat="1" applyFont="1"/>
    <xf numFmtId="0" fontId="14" fillId="0" borderId="0" xfId="0" applyFont="1" applyAlignment="1">
      <alignment horizontal="left" vertical="top"/>
    </xf>
    <xf numFmtId="0" fontId="6" fillId="0" borderId="8" xfId="0" applyFont="1" applyBorder="1"/>
    <xf numFmtId="165" fontId="4" fillId="2" borderId="8" xfId="0" applyNumberFormat="1" applyFont="1" applyFill="1" applyBorder="1"/>
    <xf numFmtId="0" fontId="38" fillId="0" borderId="0" xfId="0" applyFont="1" applyAlignment="1" applyProtection="1">
      <alignment horizontal="center"/>
      <protection locked="0"/>
    </xf>
    <xf numFmtId="0" fontId="39" fillId="0" borderId="0" xfId="0" applyFont="1" applyProtection="1">
      <protection locked="0"/>
    </xf>
    <xf numFmtId="49" fontId="24" fillId="0" borderId="0" xfId="0" applyNumberFormat="1" applyFont="1" applyAlignment="1">
      <alignment horizontal="left" vertical="top"/>
    </xf>
    <xf numFmtId="4" fontId="38" fillId="0" borderId="0" xfId="0" applyNumberFormat="1" applyFont="1" applyProtection="1">
      <protection locked="0"/>
    </xf>
    <xf numFmtId="4" fontId="38" fillId="0" borderId="1" xfId="0" applyNumberFormat="1" applyFont="1" applyBorder="1" applyProtection="1">
      <protection locked="0"/>
    </xf>
    <xf numFmtId="0" fontId="6" fillId="0" borderId="1" xfId="0" applyFont="1" applyBorder="1" applyAlignment="1">
      <alignment horizontal="left" vertical="top"/>
    </xf>
    <xf numFmtId="0" fontId="15" fillId="0" borderId="0" xfId="3" applyFont="1"/>
    <xf numFmtId="0" fontId="16" fillId="0" borderId="0" xfId="3" applyFont="1"/>
    <xf numFmtId="0" fontId="2" fillId="0" borderId="0" xfId="3"/>
    <xf numFmtId="0" fontId="17" fillId="0" borderId="0" xfId="3" applyFont="1"/>
    <xf numFmtId="0" fontId="13" fillId="0" borderId="0" xfId="3" applyFont="1"/>
    <xf numFmtId="0" fontId="18" fillId="0" borderId="8" xfId="3" applyFont="1" applyBorder="1"/>
    <xf numFmtId="0" fontId="18" fillId="0" borderId="0" xfId="3" applyFont="1"/>
    <xf numFmtId="0" fontId="18" fillId="0" borderId="10" xfId="3" applyFont="1" applyBorder="1"/>
    <xf numFmtId="0" fontId="2" fillId="0" borderId="1" xfId="3" applyBorder="1"/>
    <xf numFmtId="0" fontId="2" fillId="0" borderId="12" xfId="3" applyBorder="1"/>
    <xf numFmtId="167" fontId="16" fillId="0" borderId="0" xfId="3" applyNumberFormat="1" applyFont="1"/>
    <xf numFmtId="0" fontId="16" fillId="0" borderId="1" xfId="3" applyFont="1" applyBorder="1"/>
    <xf numFmtId="167" fontId="16" fillId="0" borderId="1" xfId="3" applyNumberFormat="1" applyFont="1" applyBorder="1"/>
    <xf numFmtId="167" fontId="15" fillId="0" borderId="0" xfId="3" applyNumberFormat="1" applyFont="1"/>
    <xf numFmtId="167" fontId="15" fillId="0" borderId="0" xfId="5" applyNumberFormat="1" applyFont="1" applyBorder="1"/>
    <xf numFmtId="0" fontId="2" fillId="0" borderId="0" xfId="3" applyAlignment="1">
      <alignment vertical="top"/>
    </xf>
    <xf numFmtId="0" fontId="40" fillId="0" borderId="0" xfId="3" applyFont="1"/>
    <xf numFmtId="0" fontId="40" fillId="0" borderId="0" xfId="3" applyFont="1" applyAlignment="1">
      <alignment vertical="top"/>
    </xf>
    <xf numFmtId="0" fontId="24" fillId="0" borderId="3" xfId="3" applyFont="1" applyBorder="1" applyAlignment="1">
      <alignment horizontal="left" vertical="top"/>
    </xf>
    <xf numFmtId="0" fontId="24" fillId="0" borderId="13" xfId="3" applyFont="1" applyBorder="1" applyAlignment="1">
      <alignment vertical="top" wrapText="1"/>
    </xf>
    <xf numFmtId="0" fontId="24" fillId="0" borderId="13" xfId="3" applyFont="1" applyBorder="1" applyAlignment="1">
      <alignment horizontal="center"/>
    </xf>
    <xf numFmtId="2" fontId="24" fillId="0" borderId="13" xfId="3" applyNumberFormat="1" applyFont="1" applyBorder="1" applyAlignment="1">
      <alignment horizontal="center"/>
    </xf>
    <xf numFmtId="165" fontId="24" fillId="0" borderId="14" xfId="3" applyNumberFormat="1" applyFont="1" applyBorder="1" applyAlignment="1">
      <alignment horizontal="center"/>
    </xf>
    <xf numFmtId="0" fontId="12" fillId="0" borderId="0" xfId="3" applyFont="1"/>
    <xf numFmtId="0" fontId="24" fillId="0" borderId="0" xfId="3" applyFont="1" applyAlignment="1">
      <alignment horizontal="left" vertical="top"/>
    </xf>
    <xf numFmtId="0" fontId="24" fillId="0" borderId="0" xfId="3" applyFont="1" applyAlignment="1">
      <alignment vertical="top" wrapText="1"/>
    </xf>
    <xf numFmtId="0" fontId="24" fillId="0" borderId="0" xfId="3" applyFont="1" applyAlignment="1">
      <alignment horizontal="center"/>
    </xf>
    <xf numFmtId="2" fontId="24" fillId="0" borderId="0" xfId="3" applyNumberFormat="1" applyFont="1" applyAlignment="1">
      <alignment horizontal="center"/>
    </xf>
    <xf numFmtId="165" fontId="24" fillId="0" borderId="0" xfId="3" applyNumberFormat="1" applyFont="1" applyAlignment="1">
      <alignment horizontal="center"/>
    </xf>
    <xf numFmtId="0" fontId="41" fillId="0" borderId="0" xfId="3" applyFont="1" applyAlignment="1">
      <alignment horizontal="left" vertical="top"/>
    </xf>
    <xf numFmtId="0" fontId="41" fillId="0" borderId="0" xfId="3" applyFont="1" applyAlignment="1">
      <alignment vertical="top" wrapText="1"/>
    </xf>
    <xf numFmtId="0" fontId="41" fillId="0" borderId="0" xfId="3" applyFont="1" applyAlignment="1">
      <alignment horizontal="center"/>
    </xf>
    <xf numFmtId="2" fontId="41" fillId="0" borderId="0" xfId="3" applyNumberFormat="1" applyFont="1" applyAlignment="1">
      <alignment horizontal="center"/>
    </xf>
    <xf numFmtId="165" fontId="41" fillId="0" borderId="0" xfId="3" applyNumberFormat="1" applyFont="1" applyAlignment="1">
      <alignment horizontal="center"/>
    </xf>
    <xf numFmtId="0" fontId="24" fillId="0" borderId="7" xfId="3" applyFont="1" applyBorder="1" applyAlignment="1">
      <alignment horizontal="left" vertical="top"/>
    </xf>
    <xf numFmtId="0" fontId="24" fillId="0" borderId="8" xfId="3" applyFont="1" applyBorder="1" applyAlignment="1">
      <alignment vertical="top" wrapText="1"/>
    </xf>
    <xf numFmtId="0" fontId="24" fillId="0" borderId="8" xfId="3" applyFont="1" applyBorder="1" applyAlignment="1">
      <alignment horizontal="center"/>
    </xf>
    <xf numFmtId="2" fontId="24" fillId="0" borderId="8" xfId="3" applyNumberFormat="1" applyFont="1" applyBorder="1" applyAlignment="1">
      <alignment horizontal="center"/>
    </xf>
    <xf numFmtId="165" fontId="24" fillId="0" borderId="9" xfId="3" applyNumberFormat="1" applyFont="1" applyBorder="1" applyAlignment="1">
      <alignment horizontal="center"/>
    </xf>
    <xf numFmtId="0" fontId="24" fillId="0" borderId="11" xfId="3" applyFont="1" applyBorder="1" applyAlignment="1">
      <alignment horizontal="left" vertical="top"/>
    </xf>
    <xf numFmtId="0" fontId="24" fillId="0" borderId="1" xfId="3" applyFont="1" applyBorder="1" applyAlignment="1">
      <alignment vertical="top" wrapText="1"/>
    </xf>
    <xf numFmtId="0" fontId="24" fillId="0" borderId="1" xfId="3" applyFont="1" applyBorder="1" applyAlignment="1">
      <alignment horizontal="center"/>
    </xf>
    <xf numFmtId="2" fontId="24" fillId="0" borderId="1" xfId="3" applyNumberFormat="1" applyFont="1" applyBorder="1" applyAlignment="1">
      <alignment horizontal="center"/>
    </xf>
    <xf numFmtId="165" fontId="24" fillId="0" borderId="1" xfId="3" applyNumberFormat="1" applyFont="1" applyBorder="1" applyAlignment="1">
      <alignment horizontal="center"/>
    </xf>
    <xf numFmtId="165" fontId="24" fillId="0" borderId="12" xfId="3" applyNumberFormat="1" applyFont="1" applyBorder="1" applyAlignment="1">
      <alignment horizontal="center"/>
    </xf>
    <xf numFmtId="0" fontId="2" fillId="0" borderId="4" xfId="3" applyBorder="1"/>
    <xf numFmtId="165" fontId="24" fillId="0" borderId="10" xfId="3" applyNumberFormat="1" applyFont="1" applyBorder="1" applyAlignment="1">
      <alignment horizontal="center"/>
    </xf>
    <xf numFmtId="0" fontId="2" fillId="0" borderId="11" xfId="3" applyBorder="1"/>
    <xf numFmtId="165" fontId="15" fillId="0" borderId="0" xfId="3" applyNumberFormat="1" applyFont="1"/>
    <xf numFmtId="0" fontId="14" fillId="0" borderId="0" xfId="3" applyFont="1" applyAlignment="1">
      <alignment horizontal="left" vertical="top"/>
    </xf>
    <xf numFmtId="0" fontId="24" fillId="0" borderId="1" xfId="3" applyFont="1" applyBorder="1" applyAlignment="1">
      <alignment horizontal="left" vertical="top"/>
    </xf>
    <xf numFmtId="0" fontId="24" fillId="0" borderId="4" xfId="3" applyFont="1" applyBorder="1" applyAlignment="1">
      <alignment horizontal="left" vertical="top"/>
    </xf>
    <xf numFmtId="0" fontId="5" fillId="0" borderId="0" xfId="3" applyFont="1" applyAlignment="1">
      <alignment vertical="top" wrapText="1"/>
    </xf>
    <xf numFmtId="0" fontId="44" fillId="0" borderId="0" xfId="3" applyFont="1"/>
    <xf numFmtId="0" fontId="10" fillId="0" borderId="3" xfId="3" applyFont="1" applyBorder="1"/>
    <xf numFmtId="0" fontId="5" fillId="0" borderId="13" xfId="3" applyFont="1" applyBorder="1" applyAlignment="1">
      <alignment vertical="top" wrapText="1"/>
    </xf>
    <xf numFmtId="0" fontId="5" fillId="0" borderId="1" xfId="3" applyFont="1" applyBorder="1" applyAlignment="1">
      <alignment vertical="top" wrapText="1"/>
    </xf>
    <xf numFmtId="0" fontId="45" fillId="0" borderId="0" xfId="3" applyFont="1"/>
    <xf numFmtId="2" fontId="43" fillId="0" borderId="8" xfId="3" applyNumberFormat="1" applyFont="1" applyBorder="1" applyAlignment="1">
      <alignment horizontal="center"/>
    </xf>
    <xf numFmtId="0" fontId="5" fillId="0" borderId="8" xfId="3" applyFont="1" applyBorder="1" applyAlignment="1">
      <alignment horizontal="center"/>
    </xf>
    <xf numFmtId="2" fontId="5" fillId="0" borderId="8" xfId="3" applyNumberFormat="1" applyFont="1" applyBorder="1" applyAlignment="1">
      <alignment horizontal="center"/>
    </xf>
    <xf numFmtId="165" fontId="5" fillId="0" borderId="9" xfId="3" applyNumberFormat="1" applyFont="1" applyBorder="1" applyAlignment="1">
      <alignment horizontal="center"/>
    </xf>
    <xf numFmtId="0" fontId="5" fillId="0" borderId="1" xfId="3" applyFont="1" applyBorder="1" applyAlignment="1">
      <alignment horizontal="center"/>
    </xf>
    <xf numFmtId="2" fontId="5" fillId="0" borderId="1" xfId="3" applyNumberFormat="1" applyFont="1" applyBorder="1" applyAlignment="1">
      <alignment horizontal="center"/>
    </xf>
    <xf numFmtId="165" fontId="5" fillId="0" borderId="12" xfId="3" applyNumberFormat="1" applyFont="1" applyBorder="1" applyAlignment="1">
      <alignment horizontal="center"/>
    </xf>
    <xf numFmtId="2" fontId="26" fillId="0" borderId="8" xfId="3" applyNumberFormat="1" applyFont="1" applyBorder="1" applyAlignment="1">
      <alignment horizontal="center"/>
    </xf>
    <xf numFmtId="0" fontId="5" fillId="0" borderId="0" xfId="3" applyFont="1" applyAlignment="1">
      <alignment horizontal="center"/>
    </xf>
    <xf numFmtId="2" fontId="5" fillId="0" borderId="0" xfId="3" applyNumberFormat="1" applyFont="1" applyAlignment="1">
      <alignment horizontal="center"/>
    </xf>
    <xf numFmtId="165" fontId="5" fillId="0" borderId="10" xfId="3" applyNumberFormat="1" applyFont="1" applyBorder="1" applyAlignment="1">
      <alignment horizontal="center"/>
    </xf>
    <xf numFmtId="0" fontId="26" fillId="0" borderId="8" xfId="3" applyFont="1" applyBorder="1" applyAlignment="1">
      <alignment horizontal="center"/>
    </xf>
    <xf numFmtId="165" fontId="26" fillId="0" borderId="9" xfId="3" applyNumberFormat="1" applyFont="1" applyBorder="1" applyAlignment="1">
      <alignment horizontal="center"/>
    </xf>
    <xf numFmtId="0" fontId="16" fillId="0" borderId="7" xfId="3" applyFont="1" applyBorder="1" applyAlignment="1">
      <alignment horizontal="left" vertical="top"/>
    </xf>
    <xf numFmtId="0" fontId="18" fillId="0" borderId="1" xfId="3" applyFont="1" applyBorder="1"/>
    <xf numFmtId="0" fontId="26" fillId="0" borderId="0" xfId="3" applyFont="1" applyAlignment="1">
      <alignment vertical="top" wrapText="1"/>
    </xf>
    <xf numFmtId="2" fontId="5" fillId="0" borderId="13" xfId="3" applyNumberFormat="1" applyFont="1" applyBorder="1" applyAlignment="1">
      <alignment horizontal="center"/>
    </xf>
    <xf numFmtId="165" fontId="5" fillId="0" borderId="14" xfId="3" applyNumberFormat="1" applyFont="1" applyBorder="1" applyAlignment="1">
      <alignment horizontal="center"/>
    </xf>
    <xf numFmtId="0" fontId="6" fillId="0" borderId="7" xfId="3" applyFont="1" applyBorder="1" applyAlignment="1">
      <alignment horizontal="left" vertical="top"/>
    </xf>
    <xf numFmtId="0" fontId="6" fillId="0" borderId="8" xfId="3" applyFont="1" applyBorder="1" applyAlignment="1">
      <alignment vertical="top" wrapText="1"/>
    </xf>
    <xf numFmtId="165" fontId="8" fillId="0" borderId="0" xfId="3" applyNumberFormat="1" applyFont="1" applyAlignment="1">
      <alignment horizontal="center"/>
    </xf>
    <xf numFmtId="0" fontId="4" fillId="0" borderId="15" xfId="8" applyFont="1" applyBorder="1" applyAlignment="1">
      <alignment horizontal="center" vertical="top"/>
    </xf>
    <xf numFmtId="0" fontId="6" fillId="0" borderId="15" xfId="8" applyFont="1" applyBorder="1" applyAlignment="1">
      <alignment horizontal="center" vertical="top"/>
    </xf>
    <xf numFmtId="0" fontId="50" fillId="5" borderId="15" xfId="8" applyFont="1" applyFill="1" applyBorder="1" applyAlignment="1">
      <alignment vertical="center"/>
    </xf>
    <xf numFmtId="0" fontId="50" fillId="5" borderId="15" xfId="8" applyFont="1" applyFill="1" applyBorder="1" applyAlignment="1">
      <alignment vertical="center" wrapText="1"/>
    </xf>
    <xf numFmtId="0" fontId="50" fillId="5" borderId="15" xfId="8" applyFont="1" applyFill="1" applyBorder="1" applyAlignment="1">
      <alignment horizontal="center" vertical="center"/>
    </xf>
    <xf numFmtId="0" fontId="50" fillId="5" borderId="15" xfId="8" applyFont="1" applyFill="1" applyBorder="1" applyAlignment="1">
      <alignment horizontal="center" vertical="center" wrapText="1"/>
    </xf>
    <xf numFmtId="0" fontId="4" fillId="0" borderId="6" xfId="8" applyFont="1" applyBorder="1" applyAlignment="1">
      <alignment horizontal="center" vertical="top"/>
    </xf>
    <xf numFmtId="4" fontId="4" fillId="0" borderId="6" xfId="8" applyNumberFormat="1" applyFont="1" applyBorder="1" applyAlignment="1">
      <alignment vertical="top" wrapText="1"/>
    </xf>
    <xf numFmtId="4" fontId="4" fillId="0" borderId="6" xfId="8" applyNumberFormat="1" applyFont="1" applyBorder="1" applyAlignment="1">
      <alignment horizontal="center"/>
    </xf>
    <xf numFmtId="4" fontId="4" fillId="0" borderId="15" xfId="8" applyNumberFormat="1" applyFont="1" applyBorder="1" applyAlignment="1">
      <alignment vertical="top" wrapText="1"/>
    </xf>
    <xf numFmtId="4" fontId="4" fillId="0" borderId="15" xfId="8" applyNumberFormat="1" applyFont="1" applyBorder="1" applyAlignment="1">
      <alignment horizontal="center"/>
    </xf>
    <xf numFmtId="4" fontId="6" fillId="0" borderId="15" xfId="8" applyNumberFormat="1" applyFont="1" applyBorder="1" applyAlignment="1">
      <alignment vertical="top" wrapText="1"/>
    </xf>
    <xf numFmtId="1" fontId="6" fillId="0" borderId="15" xfId="8" applyNumberFormat="1" applyFont="1" applyBorder="1" applyAlignment="1">
      <alignment horizontal="center"/>
    </xf>
    <xf numFmtId="4" fontId="6" fillId="0" borderId="15" xfId="8" applyNumberFormat="1" applyFont="1" applyBorder="1" applyAlignment="1">
      <alignment horizontal="center"/>
    </xf>
    <xf numFmtId="0" fontId="51" fillId="0" borderId="15" xfId="8" applyFont="1" applyBorder="1" applyAlignment="1">
      <alignment horizontal="center" vertical="top"/>
    </xf>
    <xf numFmtId="4" fontId="51" fillId="0" borderId="15" xfId="8" applyNumberFormat="1" applyFont="1" applyBorder="1" applyAlignment="1">
      <alignment vertical="top" wrapText="1"/>
    </xf>
    <xf numFmtId="1" fontId="51" fillId="0" borderId="15" xfId="8" applyNumberFormat="1" applyFont="1" applyBorder="1" applyAlignment="1">
      <alignment horizontal="center"/>
    </xf>
    <xf numFmtId="4" fontId="51" fillId="0" borderId="15" xfId="8" applyNumberFormat="1" applyFont="1" applyBorder="1" applyAlignment="1">
      <alignment horizontal="center"/>
    </xf>
    <xf numFmtId="4" fontId="6" fillId="0" borderId="15" xfId="8" applyNumberFormat="1" applyFont="1" applyBorder="1" applyAlignment="1" applyProtection="1">
      <alignment vertical="top" wrapText="1"/>
      <protection locked="0"/>
    </xf>
    <xf numFmtId="0" fontId="6" fillId="0" borderId="15" xfId="8" applyFont="1" applyBorder="1" applyAlignment="1">
      <alignment horizontal="center" vertical="top" wrapText="1"/>
    </xf>
    <xf numFmtId="1" fontId="6" fillId="0" borderId="15" xfId="8" applyNumberFormat="1" applyFont="1" applyBorder="1" applyAlignment="1">
      <alignment horizontal="center" wrapText="1"/>
    </xf>
    <xf numFmtId="4" fontId="6" fillId="0" borderId="15" xfId="8" applyNumberFormat="1" applyFont="1" applyBorder="1" applyAlignment="1">
      <alignment horizontal="center" wrapText="1"/>
    </xf>
    <xf numFmtId="1" fontId="4" fillId="0" borderId="15" xfId="8" applyNumberFormat="1" applyFont="1" applyBorder="1" applyAlignment="1">
      <alignment horizontal="center"/>
    </xf>
    <xf numFmtId="2" fontId="51" fillId="0" borderId="15" xfId="8" applyNumberFormat="1" applyFont="1" applyBorder="1" applyAlignment="1">
      <alignment horizontal="center"/>
    </xf>
    <xf numFmtId="0" fontId="18" fillId="0" borderId="15" xfId="8" applyFont="1" applyBorder="1" applyAlignment="1">
      <alignment horizontal="center"/>
    </xf>
    <xf numFmtId="0" fontId="6" fillId="0" borderId="15" xfId="8" applyFont="1" applyBorder="1" applyAlignment="1">
      <alignment horizontal="center" vertical="center"/>
    </xf>
    <xf numFmtId="4" fontId="6" fillId="0" borderId="15" xfId="8" applyNumberFormat="1" applyFont="1" applyBorder="1" applyAlignment="1">
      <alignment wrapText="1"/>
    </xf>
    <xf numFmtId="1" fontId="4" fillId="0" borderId="15" xfId="8" applyNumberFormat="1" applyFont="1" applyBorder="1" applyAlignment="1">
      <alignment horizontal="center" wrapText="1"/>
    </xf>
    <xf numFmtId="0" fontId="18" fillId="0" borderId="15" xfId="8" applyFont="1" applyBorder="1"/>
    <xf numFmtId="0" fontId="33" fillId="0" borderId="15" xfId="8" applyFont="1" applyBorder="1" applyAlignment="1">
      <alignment horizontal="center"/>
    </xf>
    <xf numFmtId="0" fontId="18" fillId="0" borderId="0" xfId="8" applyFont="1" applyAlignment="1">
      <alignment horizontal="center"/>
    </xf>
    <xf numFmtId="0" fontId="18" fillId="0" borderId="0" xfId="8" applyFont="1"/>
    <xf numFmtId="0" fontId="15" fillId="0" borderId="15" xfId="8" applyFont="1" applyBorder="1" applyAlignment="1">
      <alignment horizontal="center"/>
    </xf>
    <xf numFmtId="0" fontId="18" fillId="0" borderId="15" xfId="8" applyFont="1" applyBorder="1" applyAlignment="1">
      <alignment horizontal="center" vertical="center"/>
    </xf>
    <xf numFmtId="0" fontId="16" fillId="0" borderId="0" xfId="8" applyFont="1"/>
    <xf numFmtId="0" fontId="16" fillId="0" borderId="6" xfId="8" applyFont="1" applyBorder="1" applyAlignment="1">
      <alignment horizontal="center"/>
    </xf>
    <xf numFmtId="0" fontId="16" fillId="0" borderId="15" xfId="8" applyFont="1" applyBorder="1" applyAlignment="1">
      <alignment horizontal="center"/>
    </xf>
    <xf numFmtId="0" fontId="16" fillId="0" borderId="0" xfId="8" applyFont="1" applyAlignment="1">
      <alignment horizontal="center"/>
    </xf>
    <xf numFmtId="0" fontId="15" fillId="0" borderId="0" xfId="8" applyFont="1"/>
    <xf numFmtId="0" fontId="16" fillId="0" borderId="15" xfId="8" applyFont="1" applyBorder="1"/>
    <xf numFmtId="0" fontId="52" fillId="0" borderId="15" xfId="8" applyFont="1" applyBorder="1" applyAlignment="1">
      <alignment horizontal="center" vertical="center"/>
    </xf>
    <xf numFmtId="0" fontId="52" fillId="0" borderId="15" xfId="8" applyFont="1" applyBorder="1" applyAlignment="1">
      <alignment vertical="center" wrapText="1"/>
    </xf>
    <xf numFmtId="0" fontId="53" fillId="0" borderId="15" xfId="8" applyFont="1" applyBorder="1" applyAlignment="1">
      <alignment horizontal="center" vertical="center"/>
    </xf>
    <xf numFmtId="0" fontId="53" fillId="0" borderId="15" xfId="8" applyFont="1" applyBorder="1" applyAlignment="1">
      <alignment vertical="center"/>
    </xf>
    <xf numFmtId="0" fontId="54" fillId="0" borderId="15" xfId="8" applyFont="1" applyBorder="1" applyAlignment="1">
      <alignment vertical="center"/>
    </xf>
    <xf numFmtId="4" fontId="53" fillId="0" borderId="15" xfId="8" applyNumberFormat="1" applyFont="1" applyBorder="1" applyAlignment="1">
      <alignment horizontal="center" vertical="center"/>
    </xf>
    <xf numFmtId="1" fontId="55" fillId="0" borderId="15" xfId="12" applyNumberFormat="1" applyFont="1" applyFill="1" applyBorder="1" applyAlignment="1" applyProtection="1">
      <alignment horizontal="center" vertical="top"/>
    </xf>
    <xf numFmtId="1" fontId="57" fillId="0" borderId="15" xfId="12" applyNumberFormat="1" applyFont="1" applyFill="1" applyBorder="1" applyAlignment="1" applyProtection="1">
      <alignment horizontal="center" vertical="top"/>
    </xf>
    <xf numFmtId="0" fontId="15" fillId="0" borderId="0" xfId="3" applyFont="1" applyAlignment="1">
      <alignment horizontal="center"/>
    </xf>
    <xf numFmtId="0" fontId="2" fillId="0" borderId="0" xfId="3" applyAlignment="1">
      <alignment horizontal="center"/>
    </xf>
    <xf numFmtId="1" fontId="6" fillId="0" borderId="6" xfId="8" applyNumberFormat="1" applyFont="1" applyBorder="1" applyAlignment="1">
      <alignment horizontal="center"/>
    </xf>
    <xf numFmtId="4" fontId="6" fillId="0" borderId="6" xfId="8" applyNumberFormat="1" applyFont="1" applyBorder="1" applyAlignment="1">
      <alignment horizontal="center"/>
    </xf>
    <xf numFmtId="0" fontId="16" fillId="0" borderId="8" xfId="8" applyFont="1" applyBorder="1" applyAlignment="1">
      <alignment horizontal="center"/>
    </xf>
    <xf numFmtId="0" fontId="6" fillId="0" borderId="13" xfId="8" applyFont="1" applyBorder="1" applyAlignment="1">
      <alignment horizontal="center" vertical="top"/>
    </xf>
    <xf numFmtId="4" fontId="6" fillId="0" borderId="13" xfId="8" applyNumberFormat="1" applyFont="1" applyBorder="1" applyAlignment="1">
      <alignment vertical="top" wrapText="1"/>
    </xf>
    <xf numFmtId="0" fontId="16" fillId="0" borderId="13" xfId="8" applyFont="1" applyBorder="1" applyAlignment="1">
      <alignment horizontal="center"/>
    </xf>
    <xf numFmtId="1" fontId="6" fillId="0" borderId="13" xfId="8" applyNumberFormat="1" applyFont="1" applyBorder="1" applyAlignment="1">
      <alignment horizontal="center"/>
    </xf>
    <xf numFmtId="4" fontId="6" fillId="0" borderId="13" xfId="8" applyNumberFormat="1" applyFont="1" applyBorder="1" applyAlignment="1">
      <alignment horizontal="center"/>
    </xf>
    <xf numFmtId="0" fontId="18" fillId="0" borderId="7" xfId="8" applyFont="1" applyBorder="1" applyAlignment="1">
      <alignment horizontal="center"/>
    </xf>
    <xf numFmtId="0" fontId="18" fillId="0" borderId="8" xfId="8" applyFont="1" applyBorder="1"/>
    <xf numFmtId="0" fontId="18" fillId="0" borderId="8" xfId="8" applyFont="1" applyBorder="1" applyAlignment="1">
      <alignment horizontal="center"/>
    </xf>
    <xf numFmtId="0" fontId="18" fillId="0" borderId="9" xfId="8" applyFont="1" applyBorder="1" applyAlignment="1">
      <alignment horizontal="center"/>
    </xf>
    <xf numFmtId="0" fontId="33" fillId="0" borderId="11" xfId="8" applyFont="1" applyBorder="1" applyAlignment="1">
      <alignment horizontal="center"/>
    </xf>
    <xf numFmtId="0" fontId="40" fillId="0" borderId="1" xfId="8" applyFont="1" applyBorder="1" applyAlignment="1">
      <alignment horizontal="right"/>
    </xf>
    <xf numFmtId="0" fontId="40" fillId="0" borderId="1" xfId="8" applyFont="1" applyBorder="1" applyAlignment="1">
      <alignment horizontal="center"/>
    </xf>
    <xf numFmtId="4" fontId="40" fillId="0" borderId="12" xfId="8" applyNumberFormat="1" applyFont="1" applyBorder="1" applyAlignment="1">
      <alignment horizontal="center"/>
    </xf>
    <xf numFmtId="4" fontId="61" fillId="0" borderId="0" xfId="19" applyFont="1" applyAlignment="1">
      <alignment horizontal="left"/>
    </xf>
    <xf numFmtId="4" fontId="62" fillId="0" borderId="0" xfId="19" applyFont="1"/>
    <xf numFmtId="4" fontId="64" fillId="0" borderId="0" xfId="19" applyFont="1" applyAlignment="1">
      <alignment horizontal="right"/>
    </xf>
    <xf numFmtId="4" fontId="11" fillId="0" borderId="0" xfId="19" applyFont="1"/>
    <xf numFmtId="4" fontId="66" fillId="0" borderId="0" xfId="18" applyFont="1" applyAlignment="1">
      <alignment horizontal="center" vertical="center"/>
    </xf>
    <xf numFmtId="4" fontId="67" fillId="0" borderId="0" xfId="18" applyFont="1" applyAlignment="1">
      <alignment vertical="center"/>
    </xf>
    <xf numFmtId="4" fontId="68" fillId="0" borderId="0" xfId="18" applyFont="1" applyAlignment="1">
      <alignment vertical="center"/>
    </xf>
    <xf numFmtId="4" fontId="68" fillId="0" borderId="0" xfId="18" applyFont="1"/>
    <xf numFmtId="4" fontId="66" fillId="0" borderId="0" xfId="18" applyFont="1" applyAlignment="1">
      <alignment horizontal="center"/>
    </xf>
    <xf numFmtId="4" fontId="69" fillId="0" borderId="0" xfId="18" applyFont="1" applyAlignment="1">
      <alignment vertical="center"/>
    </xf>
    <xf numFmtId="4" fontId="62" fillId="0" borderId="0" xfId="18" applyFont="1" applyAlignment="1">
      <alignment vertical="center"/>
    </xf>
    <xf numFmtId="4" fontId="62" fillId="0" borderId="0" xfId="18" applyFont="1"/>
    <xf numFmtId="4" fontId="70" fillId="0" borderId="0" xfId="18" applyFont="1" applyAlignment="1">
      <alignment vertical="center"/>
    </xf>
    <xf numFmtId="4" fontId="71" fillId="0" borderId="0" xfId="18" applyFont="1" applyAlignment="1">
      <alignment vertical="center"/>
    </xf>
    <xf numFmtId="4" fontId="71" fillId="0" borderId="0" xfId="18" applyFont="1"/>
    <xf numFmtId="4" fontId="62" fillId="0" borderId="0" xfId="18" applyFont="1" applyAlignment="1">
      <alignment horizontal="center"/>
    </xf>
    <xf numFmtId="4" fontId="72" fillId="0" borderId="0" xfId="18" applyFont="1" applyAlignment="1">
      <alignment horizontal="justify" vertical="top" wrapText="1"/>
    </xf>
    <xf numFmtId="4" fontId="37" fillId="9" borderId="19" xfId="18" applyFont="1" applyFill="1" applyBorder="1" applyAlignment="1">
      <alignment horizontal="justify"/>
    </xf>
    <xf numFmtId="4" fontId="37" fillId="9" borderId="19" xfId="18" applyFont="1" applyFill="1" applyBorder="1" applyAlignment="1">
      <alignment horizontal="left"/>
    </xf>
    <xf numFmtId="4" fontId="37" fillId="9" borderId="19" xfId="18" applyFont="1" applyFill="1" applyBorder="1" applyAlignment="1">
      <alignment horizontal="right"/>
    </xf>
    <xf numFmtId="4" fontId="24" fillId="0" borderId="0" xfId="18" applyFont="1" applyAlignment="1">
      <alignment horizontal="center"/>
    </xf>
    <xf numFmtId="4" fontId="24" fillId="0" borderId="0" xfId="18" applyFont="1"/>
    <xf numFmtId="49" fontId="39" fillId="0" borderId="0" xfId="18" applyNumberFormat="1" applyFont="1" applyAlignment="1" applyProtection="1">
      <alignment horizontal="center" vertical="top"/>
      <protection locked="0"/>
    </xf>
    <xf numFmtId="0" fontId="39" fillId="0" borderId="0" xfId="18" applyNumberFormat="1" applyFont="1" applyAlignment="1">
      <alignment horizontal="justify" vertical="top" wrapText="1"/>
    </xf>
    <xf numFmtId="4" fontId="39" fillId="0" borderId="0" xfId="18" applyFont="1"/>
    <xf numFmtId="2" fontId="39" fillId="0" borderId="0" xfId="18" applyNumberFormat="1" applyFont="1" applyProtection="1">
      <protection locked="0"/>
    </xf>
    <xf numFmtId="49" fontId="39" fillId="0" borderId="0" xfId="18" applyNumberFormat="1" applyFont="1" applyAlignment="1">
      <alignment horizontal="justify" vertical="top" wrapText="1"/>
    </xf>
    <xf numFmtId="2" fontId="39" fillId="0" borderId="0" xfId="18" applyNumberFormat="1" applyFont="1"/>
    <xf numFmtId="49" fontId="38" fillId="0" borderId="0" xfId="18" applyNumberFormat="1" applyFont="1" applyAlignment="1" applyProtection="1">
      <alignment horizontal="center" vertical="top"/>
      <protection locked="0"/>
    </xf>
    <xf numFmtId="4" fontId="38" fillId="0" borderId="0" xfId="18" applyFont="1" applyAlignment="1">
      <alignment horizontal="justify" vertical="top" wrapText="1"/>
    </xf>
    <xf numFmtId="4" fontId="38" fillId="0" borderId="0" xfId="18" applyFont="1"/>
    <xf numFmtId="4" fontId="38" fillId="0" borderId="0" xfId="18" applyFont="1" applyProtection="1">
      <protection locked="0"/>
    </xf>
    <xf numFmtId="2" fontId="39" fillId="0" borderId="0" xfId="20" applyNumberFormat="1" applyFont="1" applyProtection="1">
      <protection locked="0"/>
    </xf>
    <xf numFmtId="4" fontId="24" fillId="0" borderId="0" xfId="18" applyFont="1" applyProtection="1">
      <protection locked="0"/>
    </xf>
    <xf numFmtId="49" fontId="38" fillId="0" borderId="0" xfId="18" applyNumberFormat="1" applyFont="1" applyAlignment="1" applyProtection="1">
      <alignment horizontal="center"/>
      <protection locked="0"/>
    </xf>
    <xf numFmtId="4" fontId="38" fillId="0" borderId="0" xfId="18" applyFont="1" applyAlignment="1">
      <alignment horizontal="right"/>
    </xf>
    <xf numFmtId="49" fontId="39" fillId="0" borderId="0" xfId="18" applyNumberFormat="1" applyFont="1" applyAlignment="1">
      <alignment horizontal="center" vertical="top"/>
    </xf>
    <xf numFmtId="49" fontId="38" fillId="0" borderId="0" xfId="18" applyNumberFormat="1" applyFont="1" applyAlignment="1">
      <alignment horizontal="center" vertical="top"/>
    </xf>
    <xf numFmtId="0" fontId="38" fillId="0" borderId="0" xfId="18" applyNumberFormat="1" applyFont="1" applyAlignment="1">
      <alignment horizontal="justify" vertical="top" wrapText="1"/>
    </xf>
    <xf numFmtId="49" fontId="38" fillId="0" borderId="0" xfId="18" applyNumberFormat="1" applyFont="1" applyAlignment="1">
      <alignment horizontal="center"/>
    </xf>
    <xf numFmtId="4" fontId="39" fillId="0" borderId="0" xfId="20" applyFont="1" applyProtection="1">
      <protection locked="0"/>
    </xf>
    <xf numFmtId="49" fontId="39" fillId="0" borderId="0" xfId="20" applyNumberFormat="1" applyFont="1" applyAlignment="1" applyProtection="1">
      <alignment horizontal="center" vertical="top"/>
      <protection locked="0"/>
    </xf>
    <xf numFmtId="4" fontId="38" fillId="0" borderId="0" xfId="18" applyFont="1" applyAlignment="1">
      <alignment horizontal="center" vertical="top"/>
    </xf>
    <xf numFmtId="49" fontId="38" fillId="0" borderId="0" xfId="18" applyNumberFormat="1" applyFont="1"/>
    <xf numFmtId="4" fontId="24" fillId="0" borderId="0" xfId="18" applyFont="1" applyAlignment="1">
      <alignment horizontal="center" vertical="top"/>
    </xf>
    <xf numFmtId="4" fontId="24" fillId="0" borderId="20" xfId="18" applyFont="1" applyBorder="1" applyAlignment="1">
      <alignment horizontal="center" vertical="top"/>
    </xf>
    <xf numFmtId="4" fontId="24" fillId="0" borderId="20" xfId="18" applyFont="1" applyBorder="1"/>
    <xf numFmtId="4" fontId="28" fillId="0" borderId="20" xfId="18" applyFont="1" applyBorder="1"/>
    <xf numFmtId="4" fontId="62" fillId="0" borderId="0" xfId="18" applyFont="1" applyAlignment="1">
      <alignment horizontal="center" vertical="top"/>
    </xf>
    <xf numFmtId="0" fontId="39" fillId="0" borderId="0" xfId="21" applyFont="1" applyAlignment="1">
      <alignment wrapText="1"/>
    </xf>
    <xf numFmtId="0" fontId="73" fillId="0" borderId="0" xfId="18" applyNumberFormat="1" applyFont="1"/>
    <xf numFmtId="0" fontId="74" fillId="0" borderId="0" xfId="22" applyFont="1" applyAlignment="1">
      <alignment horizontal="center" vertical="top"/>
    </xf>
    <xf numFmtId="0" fontId="74" fillId="0" borderId="0" xfId="18" applyNumberFormat="1" applyFont="1" applyAlignment="1">
      <alignment horizontal="center" vertical="top"/>
    </xf>
    <xf numFmtId="49" fontId="74" fillId="0" borderId="0" xfId="18" applyNumberFormat="1" applyFont="1" applyAlignment="1">
      <alignment horizontal="center" vertical="top" wrapText="1"/>
    </xf>
    <xf numFmtId="0" fontId="39" fillId="0" borderId="0" xfId="21" applyFont="1" applyAlignment="1">
      <alignment vertical="center" wrapText="1"/>
    </xf>
    <xf numFmtId="0" fontId="75" fillId="0" borderId="0" xfId="18" applyNumberFormat="1" applyFont="1" applyAlignment="1">
      <alignment wrapText="1"/>
    </xf>
    <xf numFmtId="0" fontId="73" fillId="0" borderId="0" xfId="23" applyFont="1" applyAlignment="1">
      <alignment wrapText="1"/>
    </xf>
    <xf numFmtId="0" fontId="76" fillId="0" borderId="0" xfId="23" applyFont="1" applyAlignment="1">
      <alignment wrapText="1"/>
    </xf>
    <xf numFmtId="49" fontId="74" fillId="0" borderId="0" xfId="18" applyNumberFormat="1" applyFont="1" applyAlignment="1">
      <alignment horizontal="center" vertical="center" wrapText="1"/>
    </xf>
    <xf numFmtId="0" fontId="75" fillId="0" borderId="0" xfId="23" applyFont="1" applyAlignment="1">
      <alignment vertical="center" wrapText="1"/>
    </xf>
    <xf numFmtId="0" fontId="39" fillId="0" borderId="0" xfId="21" applyFont="1" applyAlignment="1">
      <alignment horizontal="left" wrapText="1"/>
    </xf>
    <xf numFmtId="0" fontId="77" fillId="0" borderId="0" xfId="21" applyFont="1" applyAlignment="1">
      <alignment horizontal="left" wrapText="1"/>
    </xf>
    <xf numFmtId="49" fontId="78" fillId="0" borderId="0" xfId="18" applyNumberFormat="1" applyFont="1" applyAlignment="1">
      <alignment horizontal="center" vertical="top" wrapText="1"/>
    </xf>
    <xf numFmtId="4" fontId="39" fillId="0" borderId="0" xfId="18" applyFont="1" applyAlignment="1">
      <alignment horizontal="right"/>
    </xf>
    <xf numFmtId="0" fontId="39" fillId="0" borderId="0" xfId="18" applyNumberFormat="1" applyFont="1"/>
    <xf numFmtId="0" fontId="39" fillId="0" borderId="0" xfId="18" applyNumberFormat="1" applyFont="1" applyAlignment="1">
      <alignment horizontal="left" vertical="center" wrapText="1"/>
    </xf>
    <xf numFmtId="0" fontId="39" fillId="0" borderId="0" xfId="21" applyFont="1"/>
    <xf numFmtId="4" fontId="39" fillId="0" borderId="0" xfId="21" applyNumberFormat="1" applyFont="1" applyAlignment="1">
      <alignment horizontal="right"/>
    </xf>
    <xf numFmtId="0" fontId="39" fillId="0" borderId="0" xfId="18" applyNumberFormat="1" applyFont="1" applyAlignment="1">
      <alignment horizontal="right"/>
    </xf>
    <xf numFmtId="49" fontId="39" fillId="0" borderId="0" xfId="18" quotePrefix="1" applyNumberFormat="1" applyFont="1" applyAlignment="1">
      <alignment horizontal="left" wrapText="1"/>
    </xf>
    <xf numFmtId="49" fontId="39" fillId="0" borderId="0" xfId="18" applyNumberFormat="1" applyFont="1" applyAlignment="1">
      <alignment horizontal="left"/>
    </xf>
    <xf numFmtId="4" fontId="39" fillId="0" borderId="0" xfId="21" applyNumberFormat="1" applyFont="1" applyAlignment="1">
      <alignment horizontal="right" wrapText="1"/>
    </xf>
    <xf numFmtId="49" fontId="39" fillId="0" borderId="0" xfId="18" applyNumberFormat="1" applyFont="1" applyAlignment="1">
      <alignment horizontal="left" wrapText="1"/>
    </xf>
    <xf numFmtId="49" fontId="39" fillId="0" borderId="0" xfId="21" applyNumberFormat="1" applyFont="1" applyAlignment="1">
      <alignment horizontal="left" wrapText="1"/>
    </xf>
    <xf numFmtId="0" fontId="76" fillId="0" borderId="0" xfId="21" applyFont="1" applyAlignment="1">
      <alignment horizontal="left" wrapText="1"/>
    </xf>
    <xf numFmtId="0" fontId="39" fillId="0" borderId="0" xfId="18" applyNumberFormat="1" applyFont="1" applyAlignment="1">
      <alignment horizontal="left" wrapText="1"/>
    </xf>
    <xf numFmtId="49" fontId="39" fillId="0" borderId="0" xfId="18" applyNumberFormat="1" applyFont="1" applyAlignment="1">
      <alignment horizontal="left" vertical="top" wrapText="1"/>
    </xf>
    <xf numFmtId="4" fontId="38" fillId="0" borderId="0" xfId="18" applyFont="1" applyAlignment="1">
      <alignment horizontal="left" vertical="top" wrapText="1"/>
    </xf>
    <xf numFmtId="2" fontId="38" fillId="0" borderId="0" xfId="18" applyNumberFormat="1" applyFont="1"/>
    <xf numFmtId="2" fontId="38" fillId="0" borderId="0" xfId="18" applyNumberFormat="1" applyFont="1" applyAlignment="1">
      <alignment horizontal="left"/>
    </xf>
    <xf numFmtId="0" fontId="38" fillId="0" borderId="0" xfId="18" applyNumberFormat="1" applyFont="1" applyAlignment="1">
      <alignment horizontal="justify" vertical="top"/>
    </xf>
    <xf numFmtId="4" fontId="38" fillId="0" borderId="0" xfId="18" applyFont="1" applyAlignment="1">
      <alignment horizontal="left"/>
    </xf>
    <xf numFmtId="4" fontId="38" fillId="0" borderId="0" xfId="18" applyFont="1" applyAlignment="1" applyProtection="1">
      <alignment horizontal="center" vertical="top"/>
      <protection locked="0"/>
    </xf>
    <xf numFmtId="4" fontId="38" fillId="0" borderId="0" xfId="18" applyFont="1" applyAlignment="1">
      <alignment horizontal="justify" vertical="justify"/>
    </xf>
    <xf numFmtId="2" fontId="38" fillId="0" borderId="0" xfId="18" applyNumberFormat="1" applyFont="1" applyProtection="1">
      <protection locked="0"/>
    </xf>
    <xf numFmtId="2" fontId="38" fillId="0" borderId="0" xfId="18" applyNumberFormat="1" applyFont="1" applyAlignment="1" applyProtection="1">
      <alignment horizontal="left"/>
      <protection locked="0"/>
    </xf>
    <xf numFmtId="4" fontId="38" fillId="0" borderId="0" xfId="18" applyFont="1" applyAlignment="1">
      <alignment vertical="top" wrapText="1"/>
    </xf>
    <xf numFmtId="4" fontId="24" fillId="0" borderId="0" xfId="18" applyFont="1" applyAlignment="1">
      <alignment horizontal="right"/>
    </xf>
    <xf numFmtId="4" fontId="70" fillId="0" borderId="0" xfId="18" applyFont="1" applyAlignment="1">
      <alignment horizontal="center" vertical="top"/>
    </xf>
    <xf numFmtId="4" fontId="70" fillId="0" borderId="0" xfId="18" applyFont="1"/>
    <xf numFmtId="4" fontId="39" fillId="9" borderId="19" xfId="18" applyFont="1" applyFill="1" applyBorder="1" applyAlignment="1">
      <alignment horizontal="center"/>
    </xf>
    <xf numFmtId="171" fontId="37" fillId="9" borderId="19" xfId="18" applyNumberFormat="1" applyFont="1" applyFill="1" applyBorder="1" applyAlignment="1">
      <alignment horizontal="right"/>
    </xf>
    <xf numFmtId="4" fontId="38" fillId="0" borderId="0" xfId="18" applyFont="1" applyAlignment="1" applyProtection="1">
      <alignment horizontal="justify" vertical="top"/>
      <protection locked="0"/>
    </xf>
    <xf numFmtId="4" fontId="38" fillId="0" borderId="0" xfId="18" applyFont="1" applyAlignment="1" applyProtection="1">
      <alignment vertical="top"/>
      <protection locked="0"/>
    </xf>
    <xf numFmtId="4" fontId="38" fillId="0" borderId="0" xfId="18" applyFont="1" applyAlignment="1">
      <alignment vertical="top"/>
    </xf>
    <xf numFmtId="4" fontId="38" fillId="0" borderId="0" xfId="18" applyFont="1" applyAlignment="1" applyProtection="1">
      <alignment wrapText="1"/>
      <protection locked="0"/>
    </xf>
    <xf numFmtId="2" fontId="38" fillId="0" borderId="0" xfId="18" applyNumberFormat="1" applyFont="1" applyAlignment="1" applyProtection="1">
      <alignment horizontal="right"/>
      <protection locked="0"/>
    </xf>
    <xf numFmtId="4" fontId="39" fillId="0" borderId="0" xfId="18" applyFont="1" applyAlignment="1">
      <alignment horizontal="center" vertical="top"/>
    </xf>
    <xf numFmtId="4" fontId="39" fillId="0" borderId="0" xfId="18" applyFont="1" applyProtection="1">
      <protection locked="0"/>
    </xf>
    <xf numFmtId="171" fontId="39" fillId="0" borderId="0" xfId="18" applyNumberFormat="1" applyFont="1" applyProtection="1">
      <protection locked="0"/>
    </xf>
    <xf numFmtId="0" fontId="38" fillId="0" borderId="0" xfId="18" applyNumberFormat="1" applyFont="1" applyAlignment="1">
      <alignment wrapText="1"/>
    </xf>
    <xf numFmtId="4" fontId="38" fillId="0" borderId="0" xfId="18" applyFont="1" applyAlignment="1" applyProtection="1">
      <alignment horizontal="justify" vertical="justify"/>
      <protection locked="0"/>
    </xf>
    <xf numFmtId="4" fontId="39" fillId="0" borderId="0" xfId="18" applyFont="1" applyAlignment="1" applyProtection="1">
      <alignment horizontal="justify" vertical="justify"/>
      <protection locked="0"/>
    </xf>
    <xf numFmtId="4" fontId="38" fillId="0" borderId="0" xfId="18" applyFont="1" applyAlignment="1" applyProtection="1">
      <alignment horizontal="left" vertical="justify"/>
      <protection locked="0"/>
    </xf>
    <xf numFmtId="171" fontId="39" fillId="0" borderId="0" xfId="18" applyNumberFormat="1" applyFont="1"/>
    <xf numFmtId="4" fontId="39" fillId="0" borderId="0" xfId="18" applyFont="1" applyAlignment="1" applyProtection="1">
      <alignment horizontal="justify" vertical="top"/>
      <protection locked="0"/>
    </xf>
    <xf numFmtId="2" fontId="38" fillId="0" borderId="0" xfId="18" applyNumberFormat="1" applyFont="1" applyAlignment="1" applyProtection="1">
      <alignment horizontal="right" vertical="top"/>
      <protection locked="0"/>
    </xf>
    <xf numFmtId="49" fontId="38" fillId="0" borderId="0" xfId="18" applyNumberFormat="1" applyFont="1" applyAlignment="1">
      <alignment horizontal="justify" vertical="top" wrapText="1"/>
    </xf>
    <xf numFmtId="2" fontId="38" fillId="0" borderId="0" xfId="18" applyNumberFormat="1" applyFont="1" applyAlignment="1">
      <alignment horizontal="right"/>
    </xf>
    <xf numFmtId="4" fontId="39" fillId="0" borderId="0" xfId="18" applyFont="1" applyAlignment="1">
      <alignment horizontal="center"/>
    </xf>
    <xf numFmtId="0" fontId="38" fillId="0" borderId="0" xfId="18" applyNumberFormat="1" applyFont="1" applyAlignment="1">
      <alignment horizontal="center" vertical="top"/>
    </xf>
    <xf numFmtId="0" fontId="38" fillId="0" borderId="0" xfId="18" applyNumberFormat="1" applyFont="1" applyAlignment="1">
      <alignment horizontal="left" vertical="top" wrapText="1"/>
    </xf>
    <xf numFmtId="0" fontId="38" fillId="0" borderId="0" xfId="18" applyNumberFormat="1" applyFont="1"/>
    <xf numFmtId="4" fontId="38" fillId="0" borderId="0" xfId="18" applyFont="1" applyAlignment="1" applyProtection="1">
      <alignment horizontal="center"/>
      <protection locked="0"/>
    </xf>
    <xf numFmtId="4" fontId="38" fillId="0" borderId="20" xfId="18" applyFont="1" applyBorder="1" applyAlignment="1">
      <alignment horizontal="center" vertical="top"/>
    </xf>
    <xf numFmtId="4" fontId="38" fillId="0" borderId="20" xfId="18" applyFont="1" applyBorder="1"/>
    <xf numFmtId="4" fontId="79" fillId="0" borderId="20" xfId="18" applyFont="1" applyBorder="1"/>
    <xf numFmtId="4" fontId="80" fillId="0" borderId="0" xfId="18" applyFont="1"/>
    <xf numFmtId="2" fontId="38" fillId="0" borderId="20" xfId="18" applyNumberFormat="1" applyFont="1" applyBorder="1"/>
    <xf numFmtId="0" fontId="18" fillId="0" borderId="4" xfId="3" applyFont="1" applyBorder="1" applyAlignment="1">
      <alignment horizontal="left" indent="1"/>
    </xf>
    <xf numFmtId="0" fontId="18" fillId="0" borderId="11" xfId="3" applyFont="1" applyBorder="1" applyAlignment="1">
      <alignment horizontal="left" indent="1"/>
    </xf>
    <xf numFmtId="0" fontId="0" fillId="0" borderId="8" xfId="3" applyFont="1" applyBorder="1" applyAlignment="1">
      <alignment vertical="top" wrapText="1"/>
    </xf>
    <xf numFmtId="4" fontId="16" fillId="0" borderId="0" xfId="3" applyNumberFormat="1" applyFont="1"/>
    <xf numFmtId="0" fontId="6" fillId="0" borderId="8" xfId="3" applyFont="1" applyBorder="1" applyAlignment="1">
      <alignment horizontal="center"/>
    </xf>
    <xf numFmtId="4" fontId="19" fillId="0" borderId="8" xfId="3" applyNumberFormat="1" applyFont="1" applyBorder="1" applyAlignment="1">
      <alignment horizontal="center"/>
    </xf>
    <xf numFmtId="165" fontId="6" fillId="0" borderId="9" xfId="3" applyNumberFormat="1" applyFont="1" applyBorder="1" applyAlignment="1">
      <alignment horizontal="center"/>
    </xf>
    <xf numFmtId="0" fontId="6" fillId="0" borderId="11" xfId="3" applyFont="1" applyBorder="1" applyAlignment="1">
      <alignment horizontal="left" vertical="top"/>
    </xf>
    <xf numFmtId="0" fontId="6" fillId="0" borderId="1" xfId="3" applyFont="1" applyBorder="1" applyAlignment="1">
      <alignment vertical="top" wrapText="1"/>
    </xf>
    <xf numFmtId="0" fontId="6" fillId="0" borderId="1" xfId="3" applyFont="1" applyBorder="1" applyAlignment="1">
      <alignment horizontal="center"/>
    </xf>
    <xf numFmtId="4" fontId="6" fillId="0" borderId="1" xfId="3" applyNumberFormat="1" applyFont="1" applyBorder="1" applyAlignment="1">
      <alignment horizontal="center"/>
    </xf>
    <xf numFmtId="165" fontId="6" fillId="0" borderId="12" xfId="3" applyNumberFormat="1" applyFont="1" applyBorder="1" applyAlignment="1">
      <alignment horizontal="center"/>
    </xf>
    <xf numFmtId="4" fontId="6" fillId="0" borderId="8" xfId="3" applyNumberFormat="1" applyFont="1" applyBorder="1" applyAlignment="1">
      <alignment horizontal="center"/>
    </xf>
    <xf numFmtId="0" fontId="6" fillId="0" borderId="4" xfId="3" applyFont="1" applyBorder="1" applyAlignment="1">
      <alignment horizontal="left" vertical="top"/>
    </xf>
    <xf numFmtId="0" fontId="6" fillId="0" borderId="0" xfId="3" applyFont="1" applyAlignment="1">
      <alignment vertical="top" wrapText="1"/>
    </xf>
    <xf numFmtId="0" fontId="6" fillId="0" borderId="0" xfId="3" applyFont="1" applyAlignment="1">
      <alignment horizontal="center"/>
    </xf>
    <xf numFmtId="4" fontId="6" fillId="0" borderId="0" xfId="3" applyNumberFormat="1" applyFont="1" applyAlignment="1">
      <alignment horizontal="center"/>
    </xf>
    <xf numFmtId="165" fontId="6" fillId="0" borderId="10" xfId="3" applyNumberFormat="1" applyFont="1" applyBorder="1" applyAlignment="1">
      <alignment horizontal="center"/>
    </xf>
    <xf numFmtId="0" fontId="18" fillId="0" borderId="1" xfId="3" applyFont="1" applyBorder="1" applyAlignment="1">
      <alignment horizontal="center"/>
    </xf>
    <xf numFmtId="0" fontId="2" fillId="0" borderId="0" xfId="3" applyAlignment="1">
      <alignment horizontal="left" vertical="top"/>
    </xf>
    <xf numFmtId="4" fontId="11" fillId="8" borderId="3" xfId="19" applyFont="1" applyFill="1" applyBorder="1"/>
    <xf numFmtId="170" fontId="11" fillId="8" borderId="3" xfId="19" applyNumberFormat="1" applyFont="1" applyFill="1" applyBorder="1"/>
    <xf numFmtId="0" fontId="0" fillId="0" borderId="1" xfId="3" applyFont="1" applyBorder="1" applyAlignment="1">
      <alignment vertical="top" wrapText="1"/>
    </xf>
    <xf numFmtId="0" fontId="0" fillId="0" borderId="13" xfId="3" applyFont="1" applyBorder="1" applyAlignment="1">
      <alignment vertical="top" wrapText="1"/>
    </xf>
    <xf numFmtId="0" fontId="5" fillId="0" borderId="13" xfId="3" applyFont="1" applyBorder="1" applyAlignment="1">
      <alignment horizontal="center"/>
    </xf>
    <xf numFmtId="0" fontId="33" fillId="0" borderId="0" xfId="8" applyFont="1"/>
    <xf numFmtId="0" fontId="6" fillId="0" borderId="7" xfId="0" applyFont="1" applyBorder="1" applyAlignment="1">
      <alignment horizontal="center" vertical="top"/>
    </xf>
    <xf numFmtId="0" fontId="6" fillId="0" borderId="8" xfId="0" applyFont="1" applyBorder="1" applyAlignment="1">
      <alignment horizontal="left" vertical="top" wrapText="1"/>
    </xf>
    <xf numFmtId="4" fontId="6" fillId="0" borderId="8" xfId="0" applyNumberFormat="1" applyFont="1" applyBorder="1" applyAlignment="1">
      <alignment horizontal="right"/>
    </xf>
    <xf numFmtId="0" fontId="6" fillId="0" borderId="9" xfId="0" applyFont="1" applyBorder="1"/>
    <xf numFmtId="4" fontId="65" fillId="0" borderId="0" xfId="19" applyFont="1" applyAlignment="1">
      <alignment horizontal="left"/>
    </xf>
    <xf numFmtId="0" fontId="6" fillId="10" borderId="0" xfId="0" applyFont="1" applyFill="1"/>
    <xf numFmtId="0" fontId="14" fillId="0" borderId="1" xfId="3" applyFont="1" applyBorder="1" applyAlignment="1">
      <alignment vertical="top" wrapText="1"/>
    </xf>
    <xf numFmtId="165" fontId="2" fillId="0" borderId="0" xfId="3" applyNumberFormat="1"/>
    <xf numFmtId="0" fontId="1" fillId="0" borderId="0" xfId="8" applyAlignment="1">
      <alignment horizontal="center"/>
    </xf>
    <xf numFmtId="0" fontId="1" fillId="0" borderId="0" xfId="8"/>
    <xf numFmtId="0" fontId="13" fillId="0" borderId="0" xfId="8" applyFont="1"/>
    <xf numFmtId="0" fontId="50" fillId="5" borderId="15" xfId="8" applyFont="1" applyFill="1" applyBorder="1" applyAlignment="1">
      <alignment horizontal="center"/>
    </xf>
    <xf numFmtId="0" fontId="50" fillId="5" borderId="15" xfId="8" applyFont="1" applyFill="1" applyBorder="1" applyAlignment="1">
      <alignment horizontal="center" wrapText="1"/>
    </xf>
    <xf numFmtId="2" fontId="55" fillId="0" borderId="15" xfId="17" applyFont="1" applyBorder="1" applyAlignment="1">
      <alignment horizontal="left" vertical="top" wrapText="1"/>
    </xf>
    <xf numFmtId="2" fontId="31" fillId="0" borderId="15" xfId="17" applyBorder="1" applyAlignment="1">
      <alignment horizontal="center"/>
    </xf>
    <xf numFmtId="1" fontId="31" fillId="0" borderId="15" xfId="17" applyNumberFormat="1" applyBorder="1" applyAlignment="1">
      <alignment horizontal="center"/>
    </xf>
    <xf numFmtId="4" fontId="31" fillId="0" borderId="15" xfId="17" applyNumberFormat="1" applyBorder="1" applyAlignment="1">
      <alignment horizontal="center"/>
    </xf>
    <xf numFmtId="1" fontId="31" fillId="0" borderId="15" xfId="17" applyNumberFormat="1" applyBorder="1" applyAlignment="1">
      <alignment horizontal="center" vertical="top"/>
    </xf>
    <xf numFmtId="2" fontId="31" fillId="0" borderId="15" xfId="17" applyBorder="1" applyAlignment="1">
      <alignment horizontal="left" vertical="top" wrapText="1"/>
    </xf>
    <xf numFmtId="2" fontId="1" fillId="0" borderId="0" xfId="8" applyNumberFormat="1"/>
    <xf numFmtId="4" fontId="1" fillId="0" borderId="0" xfId="8" applyNumberFormat="1"/>
    <xf numFmtId="2" fontId="48" fillId="0" borderId="15" xfId="17" applyFont="1" applyBorder="1" applyAlignment="1">
      <alignment horizontal="left" vertical="top" wrapText="1"/>
    </xf>
    <xf numFmtId="2" fontId="31" fillId="0" borderId="15" xfId="17" applyBorder="1" applyAlignment="1">
      <alignment vertical="top" wrapText="1"/>
    </xf>
    <xf numFmtId="1" fontId="48" fillId="0" borderId="15" xfId="17" applyNumberFormat="1" applyFont="1" applyBorder="1">
      <alignment horizontal="left" vertical="top"/>
    </xf>
    <xf numFmtId="4" fontId="48" fillId="0" borderId="15" xfId="17" applyNumberFormat="1" applyFont="1" applyBorder="1" applyAlignment="1">
      <alignment horizontal="center"/>
    </xf>
    <xf numFmtId="1" fontId="48" fillId="0" borderId="15" xfId="17" applyNumberFormat="1" applyFont="1" applyBorder="1" applyAlignment="1">
      <alignment horizontal="center" vertical="top"/>
    </xf>
    <xf numFmtId="2" fontId="31" fillId="0" borderId="15" xfId="17" applyBorder="1" applyAlignment="1">
      <alignment horizontal="center" wrapText="1"/>
    </xf>
    <xf numFmtId="0" fontId="1" fillId="0" borderId="15" xfId="8" applyBorder="1" applyAlignment="1">
      <alignment horizontal="center"/>
    </xf>
    <xf numFmtId="0" fontId="55" fillId="0" borderId="15" xfId="10" applyFont="1" applyBorder="1" applyAlignment="1">
      <alignment vertical="top" wrapText="1"/>
    </xf>
    <xf numFmtId="0" fontId="55" fillId="0" borderId="15" xfId="10" applyFont="1" applyBorder="1" applyAlignment="1">
      <alignment horizontal="center" wrapText="1"/>
    </xf>
    <xf numFmtId="0" fontId="58" fillId="0" borderId="15" xfId="10" applyFont="1" applyBorder="1" applyAlignment="1">
      <alignment horizontal="center" wrapText="1"/>
    </xf>
    <xf numFmtId="1" fontId="59" fillId="0" borderId="15" xfId="17" applyNumberFormat="1" applyFont="1" applyBorder="1" applyAlignment="1">
      <alignment horizontal="center" vertical="top"/>
    </xf>
    <xf numFmtId="0" fontId="31" fillId="0" borderId="15" xfId="13" applyBorder="1">
      <alignment vertical="top" wrapText="1"/>
    </xf>
    <xf numFmtId="0" fontId="31" fillId="0" borderId="15" xfId="13" applyBorder="1" applyAlignment="1">
      <alignment horizontal="center"/>
    </xf>
    <xf numFmtId="0" fontId="48" fillId="0" borderId="15" xfId="15" applyBorder="1" applyAlignment="1">
      <alignment horizontal="left" vertical="top"/>
    </xf>
    <xf numFmtId="0" fontId="48" fillId="0" borderId="15" xfId="15" applyBorder="1" applyAlignment="1">
      <alignment horizontal="center" wrapText="1"/>
    </xf>
    <xf numFmtId="2" fontId="0" fillId="0" borderId="15" xfId="17" applyFont="1" applyBorder="1" applyAlignment="1">
      <alignment horizontal="left" vertical="top" wrapText="1"/>
    </xf>
    <xf numFmtId="2" fontId="0" fillId="0" borderId="15" xfId="17" applyFont="1" applyBorder="1" applyAlignment="1">
      <alignment horizontal="center"/>
    </xf>
    <xf numFmtId="0" fontId="60" fillId="0" borderId="0" xfId="8" applyFont="1" applyAlignment="1">
      <alignment horizontal="right"/>
    </xf>
    <xf numFmtId="0" fontId="60" fillId="0" borderId="0" xfId="8" applyFont="1" applyAlignment="1">
      <alignment horizontal="center"/>
    </xf>
    <xf numFmtId="4" fontId="60" fillId="0" borderId="0" xfId="8" applyNumberFormat="1" applyFont="1" applyAlignment="1">
      <alignment horizontal="center"/>
    </xf>
    <xf numFmtId="4" fontId="31" fillId="0" borderId="15" xfId="17" applyNumberFormat="1" applyBorder="1" applyAlignment="1" applyProtection="1">
      <alignment horizontal="center"/>
      <protection locked="0"/>
    </xf>
    <xf numFmtId="0" fontId="2" fillId="0" borderId="0" xfId="3" applyProtection="1">
      <protection locked="0"/>
    </xf>
    <xf numFmtId="165" fontId="24" fillId="0" borderId="8" xfId="3" applyNumberFormat="1" applyFont="1" applyBorder="1" applyAlignment="1" applyProtection="1">
      <alignment horizontal="center"/>
      <protection locked="0"/>
    </xf>
    <xf numFmtId="165" fontId="24" fillId="0" borderId="1" xfId="3" applyNumberFormat="1" applyFont="1" applyBorder="1" applyAlignment="1" applyProtection="1">
      <alignment horizontal="center"/>
      <protection locked="0"/>
    </xf>
    <xf numFmtId="165" fontId="24" fillId="0" borderId="0" xfId="3" applyNumberFormat="1" applyFont="1" applyAlignment="1" applyProtection="1">
      <alignment horizontal="center"/>
      <protection locked="0"/>
    </xf>
    <xf numFmtId="165" fontId="24" fillId="0" borderId="13" xfId="3" applyNumberFormat="1" applyFont="1" applyBorder="1" applyAlignment="1" applyProtection="1">
      <alignment horizontal="center"/>
      <protection locked="0"/>
    </xf>
    <xf numFmtId="0" fontId="18" fillId="0" borderId="0" xfId="3" applyFont="1" applyProtection="1">
      <protection locked="0"/>
    </xf>
    <xf numFmtId="0" fontId="17" fillId="0" borderId="7" xfId="3" applyFont="1" applyBorder="1"/>
    <xf numFmtId="0" fontId="18" fillId="0" borderId="8" xfId="3" applyFont="1" applyBorder="1" applyAlignment="1">
      <alignment horizontal="justify" vertical="center"/>
    </xf>
    <xf numFmtId="0" fontId="2" fillId="0" borderId="8" xfId="3" applyBorder="1"/>
    <xf numFmtId="0" fontId="45" fillId="0" borderId="9" xfId="3" applyFont="1" applyBorder="1"/>
    <xf numFmtId="0" fontId="17" fillId="0" borderId="4" xfId="3" applyFont="1" applyBorder="1"/>
    <xf numFmtId="0" fontId="18" fillId="0" borderId="0" xfId="3" applyFont="1" applyAlignment="1">
      <alignment horizontal="justify" vertical="center" wrapText="1"/>
    </xf>
    <xf numFmtId="0" fontId="45" fillId="0" borderId="10" xfId="3" applyFont="1" applyBorder="1"/>
    <xf numFmtId="0" fontId="18" fillId="0" borderId="1" xfId="3" applyFont="1" applyBorder="1" applyAlignment="1">
      <alignment horizontal="justify" vertical="center" wrapText="1"/>
    </xf>
    <xf numFmtId="0" fontId="45" fillId="0" borderId="12" xfId="3" applyFont="1" applyBorder="1"/>
    <xf numFmtId="0" fontId="18" fillId="0" borderId="3" xfId="3" applyFont="1" applyBorder="1" applyAlignment="1">
      <alignment horizontal="left" vertical="top"/>
    </xf>
    <xf numFmtId="0" fontId="18" fillId="0" borderId="13" xfId="3" applyFont="1" applyBorder="1"/>
    <xf numFmtId="0" fontId="19" fillId="0" borderId="8" xfId="3" applyFont="1" applyBorder="1"/>
    <xf numFmtId="2" fontId="19" fillId="0" borderId="8" xfId="3" applyNumberFormat="1" applyFont="1" applyBorder="1" applyAlignment="1">
      <alignment horizontal="center"/>
    </xf>
    <xf numFmtId="0" fontId="19" fillId="0" borderId="4" xfId="3" applyFont="1" applyBorder="1" applyAlignment="1">
      <alignment horizontal="left" vertical="top"/>
    </xf>
    <xf numFmtId="0" fontId="39" fillId="0" borderId="0" xfId="3" quotePrefix="1" applyFont="1" applyAlignment="1">
      <alignment vertical="top" wrapText="1"/>
    </xf>
    <xf numFmtId="0" fontId="10" fillId="0" borderId="10" xfId="3" applyFont="1" applyBorder="1"/>
    <xf numFmtId="0" fontId="18" fillId="0" borderId="4" xfId="3" applyFont="1" applyBorder="1" applyAlignment="1">
      <alignment horizontal="left" vertical="top"/>
    </xf>
    <xf numFmtId="0" fontId="39" fillId="0" borderId="0" xfId="3" applyFont="1" applyAlignment="1">
      <alignment vertical="top" wrapText="1"/>
    </xf>
    <xf numFmtId="2" fontId="6" fillId="0" borderId="0" xfId="3" applyNumberFormat="1" applyFont="1" applyAlignment="1">
      <alignment horizontal="center"/>
    </xf>
    <xf numFmtId="165" fontId="6" fillId="0" borderId="0" xfId="3" applyNumberFormat="1" applyFont="1" applyAlignment="1">
      <alignment horizontal="center"/>
    </xf>
    <xf numFmtId="0" fontId="18" fillId="0" borderId="11" xfId="3" applyFont="1" applyBorder="1" applyAlignment="1">
      <alignment horizontal="left" vertical="top"/>
    </xf>
    <xf numFmtId="0" fontId="39" fillId="0" borderId="1" xfId="3" applyFont="1" applyBorder="1" applyAlignment="1">
      <alignment vertical="top" wrapText="1"/>
    </xf>
    <xf numFmtId="0" fontId="6" fillId="0" borderId="1" xfId="3" applyFont="1" applyBorder="1"/>
    <xf numFmtId="2" fontId="6" fillId="0" borderId="1" xfId="3" applyNumberFormat="1" applyFont="1" applyBorder="1" applyAlignment="1">
      <alignment horizontal="center"/>
    </xf>
    <xf numFmtId="0" fontId="6" fillId="0" borderId="13" xfId="3" applyFont="1" applyBorder="1" applyAlignment="1">
      <alignment vertical="top" wrapText="1"/>
    </xf>
    <xf numFmtId="2" fontId="6" fillId="0" borderId="13" xfId="3" applyNumberFormat="1" applyFont="1" applyBorder="1" applyAlignment="1">
      <alignment horizontal="center"/>
    </xf>
    <xf numFmtId="165" fontId="6" fillId="0" borderId="14" xfId="3" applyNumberFormat="1" applyFont="1" applyBorder="1" applyAlignment="1">
      <alignment horizontal="center"/>
    </xf>
    <xf numFmtId="0" fontId="6" fillId="0" borderId="13" xfId="6" applyFont="1" applyBorder="1" applyAlignment="1">
      <alignment horizontal="left" vertical="top" wrapText="1"/>
    </xf>
    <xf numFmtId="0" fontId="6" fillId="0" borderId="13" xfId="3" applyFont="1" applyBorder="1"/>
    <xf numFmtId="0" fontId="18" fillId="0" borderId="0" xfId="3" applyFont="1" applyAlignment="1">
      <alignment horizontal="left" vertical="top"/>
    </xf>
    <xf numFmtId="0" fontId="4" fillId="0" borderId="0" xfId="3" applyFont="1" applyAlignment="1">
      <alignment vertical="top" wrapText="1"/>
    </xf>
    <xf numFmtId="0" fontId="6" fillId="0" borderId="13" xfId="7" applyFont="1" applyBorder="1" applyAlignment="1">
      <alignment vertical="top" wrapText="1"/>
    </xf>
    <xf numFmtId="0" fontId="6" fillId="0" borderId="0" xfId="7" applyFont="1" applyAlignment="1">
      <alignment vertical="top" wrapText="1"/>
    </xf>
    <xf numFmtId="0" fontId="6" fillId="0" borderId="0" xfId="3" applyFont="1"/>
    <xf numFmtId="165" fontId="8" fillId="0" borderId="0" xfId="3" applyNumberFormat="1" applyFont="1"/>
    <xf numFmtId="0" fontId="45" fillId="0" borderId="0" xfId="3" applyFont="1" applyProtection="1">
      <protection locked="0"/>
    </xf>
    <xf numFmtId="0" fontId="45" fillId="0" borderId="8" xfId="3" applyFont="1" applyBorder="1" applyProtection="1">
      <protection locked="0"/>
    </xf>
    <xf numFmtId="0" fontId="45" fillId="0" borderId="1" xfId="3" applyFont="1" applyBorder="1" applyProtection="1">
      <protection locked="0"/>
    </xf>
    <xf numFmtId="165" fontId="5" fillId="0" borderId="13" xfId="3" applyNumberFormat="1" applyFont="1" applyBorder="1" applyAlignment="1" applyProtection="1">
      <alignment horizontal="center"/>
      <protection locked="0"/>
    </xf>
    <xf numFmtId="165" fontId="6" fillId="0" borderId="8" xfId="3" applyNumberFormat="1" applyFont="1" applyBorder="1" applyAlignment="1" applyProtection="1">
      <alignment horizontal="center"/>
      <protection locked="0"/>
    </xf>
    <xf numFmtId="0" fontId="10" fillId="0" borderId="0" xfId="3" applyFont="1" applyProtection="1">
      <protection locked="0"/>
    </xf>
    <xf numFmtId="165" fontId="6" fillId="0" borderId="0" xfId="3" applyNumberFormat="1" applyFont="1" applyAlignment="1" applyProtection="1">
      <alignment horizontal="center"/>
      <protection locked="0"/>
    </xf>
    <xf numFmtId="165" fontId="6" fillId="0" borderId="1" xfId="3" applyNumberFormat="1" applyFont="1" applyBorder="1" applyAlignment="1" applyProtection="1">
      <alignment horizontal="center"/>
      <protection locked="0"/>
    </xf>
    <xf numFmtId="165" fontId="6" fillId="0" borderId="13" xfId="3" applyNumberFormat="1" applyFont="1" applyBorder="1" applyAlignment="1" applyProtection="1">
      <alignment horizontal="center"/>
      <protection locked="0"/>
    </xf>
    <xf numFmtId="0" fontId="6" fillId="0" borderId="0" xfId="3" applyFont="1" applyProtection="1">
      <protection locked="0"/>
    </xf>
    <xf numFmtId="165" fontId="26" fillId="0" borderId="8" xfId="3" applyNumberFormat="1" applyFont="1" applyBorder="1" applyAlignment="1" applyProtection="1">
      <alignment horizontal="center"/>
      <protection locked="0"/>
    </xf>
    <xf numFmtId="165" fontId="5" fillId="0" borderId="0" xfId="3" applyNumberFormat="1" applyFont="1" applyAlignment="1" applyProtection="1">
      <alignment horizontal="center"/>
      <protection locked="0"/>
    </xf>
    <xf numFmtId="165" fontId="5" fillId="0" borderId="1" xfId="3" applyNumberFormat="1" applyFont="1" applyBorder="1" applyAlignment="1" applyProtection="1">
      <alignment horizontal="center"/>
      <protection locked="0"/>
    </xf>
    <xf numFmtId="165" fontId="5" fillId="0" borderId="8" xfId="3" applyNumberFormat="1" applyFont="1" applyBorder="1" applyAlignment="1" applyProtection="1">
      <alignment horizontal="center"/>
      <protection locked="0"/>
    </xf>
    <xf numFmtId="0" fontId="12" fillId="0" borderId="0" xfId="3" applyFont="1" applyProtection="1">
      <protection locked="0"/>
    </xf>
    <xf numFmtId="0" fontId="12" fillId="0" borderId="8" xfId="3" applyFont="1" applyBorder="1"/>
    <xf numFmtId="0" fontId="2" fillId="0" borderId="9" xfId="3" applyBorder="1"/>
    <xf numFmtId="0" fontId="17" fillId="0" borderId="11" xfId="3" applyFont="1" applyBorder="1"/>
    <xf numFmtId="0" fontId="12" fillId="0" borderId="1" xfId="3" applyFont="1" applyBorder="1"/>
    <xf numFmtId="0" fontId="14" fillId="0" borderId="8" xfId="3" applyFont="1" applyBorder="1" applyAlignment="1">
      <alignment vertical="top" wrapText="1"/>
    </xf>
    <xf numFmtId="0" fontId="14" fillId="0" borderId="0" xfId="3" applyFont="1" applyAlignment="1">
      <alignment vertical="top" wrapText="1"/>
    </xf>
    <xf numFmtId="0" fontId="2" fillId="0" borderId="10" xfId="3" applyBorder="1"/>
    <xf numFmtId="0" fontId="5" fillId="0" borderId="8" xfId="3" applyFont="1" applyBorder="1" applyAlignment="1">
      <alignment vertical="top" wrapText="1"/>
    </xf>
    <xf numFmtId="0" fontId="2" fillId="0" borderId="8" xfId="3" applyBorder="1" applyProtection="1">
      <protection locked="0"/>
    </xf>
    <xf numFmtId="0" fontId="2" fillId="0" borderId="1" xfId="3" applyBorder="1" applyProtection="1">
      <protection locked="0"/>
    </xf>
    <xf numFmtId="0" fontId="24" fillId="0" borderId="0" xfId="3" quotePrefix="1" applyFont="1" applyAlignment="1">
      <alignment vertical="top" wrapText="1"/>
    </xf>
    <xf numFmtId="0" fontId="24" fillId="0" borderId="1" xfId="3" quotePrefix="1" applyFont="1" applyBorder="1" applyAlignment="1">
      <alignment vertical="top" wrapText="1"/>
    </xf>
    <xf numFmtId="0" fontId="14" fillId="0" borderId="8" xfId="3" quotePrefix="1" applyFont="1" applyBorder="1" applyAlignment="1">
      <alignment vertical="top" wrapText="1"/>
    </xf>
    <xf numFmtId="0" fontId="14" fillId="0" borderId="0" xfId="3" quotePrefix="1" applyFont="1" applyAlignment="1">
      <alignment vertical="top" wrapText="1"/>
    </xf>
    <xf numFmtId="0" fontId="42" fillId="0" borderId="0" xfId="3" applyFont="1" applyAlignment="1">
      <alignment vertical="top" wrapText="1"/>
    </xf>
    <xf numFmtId="0" fontId="43" fillId="0" borderId="0" xfId="3" applyFont="1" applyAlignment="1">
      <alignment horizontal="center"/>
    </xf>
    <xf numFmtId="2" fontId="43" fillId="0" borderId="0" xfId="3" applyNumberFormat="1" applyFont="1" applyAlignment="1">
      <alignment horizontal="center"/>
    </xf>
    <xf numFmtId="165" fontId="43" fillId="0" borderId="10" xfId="3" applyNumberFormat="1" applyFont="1" applyBorder="1" applyAlignment="1">
      <alignment horizontal="center"/>
    </xf>
    <xf numFmtId="4" fontId="24" fillId="0" borderId="0" xfId="3" applyNumberFormat="1" applyFont="1" applyAlignment="1">
      <alignment horizontal="center"/>
    </xf>
    <xf numFmtId="165" fontId="14" fillId="0" borderId="0" xfId="3" applyNumberFormat="1" applyFont="1" applyAlignment="1">
      <alignment horizontal="center"/>
    </xf>
    <xf numFmtId="165" fontId="43" fillId="0" borderId="0" xfId="3" applyNumberFormat="1" applyFont="1" applyAlignment="1" applyProtection="1">
      <alignment horizontal="center"/>
      <protection locked="0"/>
    </xf>
    <xf numFmtId="165" fontId="6" fillId="0" borderId="8" xfId="0" applyNumberFormat="1" applyFont="1" applyBorder="1" applyProtection="1">
      <protection locked="0"/>
    </xf>
    <xf numFmtId="4" fontId="6" fillId="0" borderId="0" xfId="19"/>
    <xf numFmtId="4" fontId="6" fillId="0" borderId="0" xfId="18"/>
    <xf numFmtId="4" fontId="82" fillId="0" borderId="0" xfId="19" applyFont="1" applyAlignment="1">
      <alignment horizontal="right"/>
    </xf>
    <xf numFmtId="4" fontId="82" fillId="0" borderId="0" xfId="19" applyFont="1"/>
    <xf numFmtId="4" fontId="83" fillId="3" borderId="0" xfId="19" applyFont="1" applyFill="1" applyAlignment="1">
      <alignment horizontal="left"/>
    </xf>
    <xf numFmtId="4" fontId="6" fillId="3" borderId="0" xfId="18" applyFill="1"/>
    <xf numFmtId="4" fontId="84" fillId="3" borderId="0" xfId="19" applyFont="1" applyFill="1"/>
    <xf numFmtId="4" fontId="6" fillId="3" borderId="0" xfId="19" applyFill="1"/>
    <xf numFmtId="4" fontId="6" fillId="6" borderId="0" xfId="19" applyFill="1"/>
    <xf numFmtId="49" fontId="11" fillId="0" borderId="0" xfId="19" applyNumberFormat="1" applyFont="1" applyAlignment="1">
      <alignment horizontal="center"/>
    </xf>
    <xf numFmtId="49" fontId="11" fillId="7" borderId="0" xfId="19" applyNumberFormat="1" applyFont="1" applyFill="1" applyAlignment="1">
      <alignment horizontal="center"/>
    </xf>
    <xf numFmtId="4" fontId="6" fillId="0" borderId="0" xfId="18" applyAlignment="1">
      <alignment horizontal="right"/>
    </xf>
    <xf numFmtId="4" fontId="85" fillId="0" borderId="0" xfId="19" applyFont="1"/>
    <xf numFmtId="4" fontId="6" fillId="9" borderId="19" xfId="18" applyFill="1" applyBorder="1" applyAlignment="1">
      <alignment horizontal="center"/>
    </xf>
    <xf numFmtId="4" fontId="24" fillId="0" borderId="0" xfId="18" applyFont="1" applyAlignment="1">
      <alignment horizontal="justify" vertical="top" wrapText="1"/>
    </xf>
    <xf numFmtId="4" fontId="6" fillId="0" borderId="0" xfId="18" applyProtection="1">
      <protection locked="0"/>
    </xf>
    <xf numFmtId="171" fontId="38" fillId="0" borderId="0" xfId="18" applyNumberFormat="1" applyFont="1" applyProtection="1">
      <protection locked="0"/>
    </xf>
    <xf numFmtId="49" fontId="39" fillId="0" borderId="0" xfId="18" applyNumberFormat="1" applyFont="1" applyAlignment="1">
      <alignment horizontal="justify" vertical="justify"/>
    </xf>
    <xf numFmtId="4" fontId="39" fillId="0" borderId="0" xfId="18" applyFont="1" applyAlignment="1" applyProtection="1">
      <alignment horizontal="center" vertical="top"/>
      <protection locked="0"/>
    </xf>
    <xf numFmtId="49" fontId="39" fillId="0" borderId="0" xfId="20" applyNumberFormat="1" applyFont="1" applyAlignment="1">
      <alignment horizontal="justify" vertical="top" wrapText="1"/>
    </xf>
    <xf numFmtId="171" fontId="39" fillId="0" borderId="0" xfId="20" applyNumberFormat="1" applyFont="1" applyProtection="1">
      <protection locked="0"/>
    </xf>
    <xf numFmtId="4" fontId="5" fillId="0" borderId="0" xfId="20" applyFont="1" applyProtection="1">
      <protection locked="0"/>
    </xf>
    <xf numFmtId="4" fontId="6" fillId="0" borderId="0" xfId="18" applyAlignment="1">
      <alignment horizontal="right" vertical="top"/>
    </xf>
    <xf numFmtId="4" fontId="39" fillId="0" borderId="0" xfId="18" applyFont="1" applyAlignment="1">
      <alignment wrapText="1"/>
    </xf>
    <xf numFmtId="49" fontId="62" fillId="0" borderId="0" xfId="18" applyNumberFormat="1" applyFont="1" applyAlignment="1">
      <alignment horizontal="justify" vertical="top" wrapText="1"/>
    </xf>
    <xf numFmtId="4" fontId="6" fillId="0" borderId="0" xfId="18" applyAlignment="1">
      <alignment horizontal="right" vertical="center"/>
    </xf>
    <xf numFmtId="0" fontId="39" fillId="0" borderId="0" xfId="18" applyNumberFormat="1" applyFont="1" applyAlignment="1">
      <alignment horizontal="center" vertical="center"/>
    </xf>
    <xf numFmtId="4" fontId="39" fillId="0" borderId="0" xfId="18" applyFont="1" applyAlignment="1" applyProtection="1">
      <alignment horizontal="left"/>
      <protection locked="0"/>
    </xf>
    <xf numFmtId="2" fontId="39" fillId="0" borderId="0" xfId="18" applyNumberFormat="1" applyFont="1" applyAlignment="1">
      <alignment horizontal="right"/>
    </xf>
    <xf numFmtId="4" fontId="39" fillId="0" borderId="0" xfId="18" applyFont="1" applyAlignment="1">
      <alignment horizontal="justify" vertical="justify"/>
    </xf>
    <xf numFmtId="49" fontId="39" fillId="0" borderId="0" xfId="18" applyNumberFormat="1" applyFont="1"/>
    <xf numFmtId="4" fontId="39" fillId="0" borderId="0" xfId="18" applyFont="1" applyAlignment="1" applyProtection="1">
      <alignment horizontal="right"/>
      <protection locked="0"/>
    </xf>
    <xf numFmtId="4" fontId="24" fillId="0" borderId="20" xfId="18" applyFont="1" applyBorder="1" applyProtection="1">
      <protection locked="0"/>
    </xf>
    <xf numFmtId="4" fontId="62" fillId="0" borderId="0" xfId="18" applyFont="1" applyProtection="1">
      <protection locked="0"/>
    </xf>
    <xf numFmtId="4" fontId="71" fillId="0" borderId="0" xfId="18" applyFont="1" applyAlignment="1" applyProtection="1">
      <alignment vertical="center"/>
      <protection locked="0"/>
    </xf>
    <xf numFmtId="4" fontId="37" fillId="9" borderId="19" xfId="18" applyFont="1" applyFill="1" applyBorder="1" applyAlignment="1" applyProtection="1">
      <alignment horizontal="left"/>
      <protection locked="0"/>
    </xf>
    <xf numFmtId="1" fontId="6" fillId="0" borderId="0" xfId="18" applyNumberFormat="1" applyAlignment="1" applyProtection="1">
      <alignment horizontal="center"/>
      <protection locked="0"/>
    </xf>
    <xf numFmtId="1" fontId="73" fillId="0" borderId="0" xfId="18" applyNumberFormat="1" applyFont="1" applyAlignment="1" applyProtection="1">
      <alignment horizontal="center" wrapText="1"/>
      <protection locked="0"/>
    </xf>
    <xf numFmtId="1" fontId="73" fillId="0" borderId="0" xfId="18" applyNumberFormat="1" applyFont="1" applyAlignment="1" applyProtection="1">
      <alignment horizontal="center"/>
      <protection locked="0"/>
    </xf>
    <xf numFmtId="0" fontId="75" fillId="0" borderId="0" xfId="18" applyNumberFormat="1" applyFont="1" applyAlignment="1" applyProtection="1">
      <alignment horizontal="center" wrapText="1"/>
      <protection locked="0"/>
    </xf>
    <xf numFmtId="0" fontId="73" fillId="0" borderId="0" xfId="18" applyNumberFormat="1" applyFont="1" applyAlignment="1" applyProtection="1">
      <alignment horizontal="center" wrapText="1"/>
      <protection locked="0"/>
    </xf>
    <xf numFmtId="49" fontId="73" fillId="0" borderId="0" xfId="18" applyNumberFormat="1" applyFont="1" applyAlignment="1" applyProtection="1">
      <alignment horizontal="center" wrapText="1"/>
      <protection locked="0"/>
    </xf>
    <xf numFmtId="49" fontId="75" fillId="0" borderId="0" xfId="18" applyNumberFormat="1" applyFont="1" applyAlignment="1" applyProtection="1">
      <alignment horizontal="center" vertical="center" wrapText="1"/>
      <protection locked="0"/>
    </xf>
    <xf numFmtId="0" fontId="39" fillId="0" borderId="0" xfId="21" applyFont="1" applyAlignment="1" applyProtection="1">
      <alignment horizontal="center"/>
      <protection locked="0"/>
    </xf>
    <xf numFmtId="0" fontId="39" fillId="0" borderId="0" xfId="21" applyFont="1" applyAlignment="1" applyProtection="1">
      <alignment horizontal="center" wrapText="1"/>
      <protection locked="0"/>
    </xf>
    <xf numFmtId="4" fontId="38" fillId="0" borderId="20" xfId="18" applyFont="1" applyBorder="1" applyProtection="1">
      <protection locked="0"/>
    </xf>
    <xf numFmtId="171" fontId="37" fillId="9" borderId="19" xfId="18" applyNumberFormat="1" applyFont="1" applyFill="1" applyBorder="1" applyAlignment="1" applyProtection="1">
      <alignment horizontal="left"/>
      <protection locked="0"/>
    </xf>
    <xf numFmtId="4" fontId="4" fillId="0" borderId="6" xfId="8" applyNumberFormat="1" applyFont="1" applyBorder="1" applyAlignment="1" applyProtection="1">
      <alignment horizontal="center"/>
      <protection locked="0"/>
    </xf>
    <xf numFmtId="2" fontId="6" fillId="0" borderId="15" xfId="8" applyNumberFormat="1" applyFont="1" applyBorder="1" applyAlignment="1" applyProtection="1">
      <alignment horizontal="center"/>
      <protection locked="0"/>
    </xf>
    <xf numFmtId="4" fontId="6" fillId="0" borderId="15" xfId="8" applyNumberFormat="1" applyFont="1" applyBorder="1" applyAlignment="1" applyProtection="1">
      <alignment horizontal="center"/>
      <protection locked="0"/>
    </xf>
    <xf numFmtId="4" fontId="51" fillId="0" borderId="15" xfId="8" applyNumberFormat="1" applyFont="1" applyBorder="1" applyAlignment="1" applyProtection="1">
      <alignment horizontal="center"/>
      <protection locked="0"/>
    </xf>
    <xf numFmtId="4" fontId="6" fillId="0" borderId="15" xfId="8" applyNumberFormat="1" applyFont="1" applyBorder="1" applyAlignment="1" applyProtection="1">
      <alignment horizontal="center" wrapText="1"/>
      <protection locked="0"/>
    </xf>
    <xf numFmtId="4" fontId="4" fillId="0" borderId="15" xfId="8" applyNumberFormat="1" applyFont="1" applyBorder="1" applyAlignment="1" applyProtection="1">
      <alignment horizontal="center"/>
      <protection locked="0"/>
    </xf>
    <xf numFmtId="4" fontId="6" fillId="0" borderId="13" xfId="8" applyNumberFormat="1" applyFont="1" applyBorder="1" applyAlignment="1" applyProtection="1">
      <alignment horizontal="center"/>
      <protection locked="0"/>
    </xf>
    <xf numFmtId="4" fontId="6" fillId="0" borderId="6" xfId="8" applyNumberFormat="1" applyFont="1" applyBorder="1" applyAlignment="1" applyProtection="1">
      <alignment horizontal="center"/>
      <protection locked="0"/>
    </xf>
    <xf numFmtId="2" fontId="51" fillId="0" borderId="15" xfId="8" applyNumberFormat="1" applyFont="1" applyBorder="1" applyAlignment="1" applyProtection="1">
      <alignment horizontal="center"/>
      <protection locked="0"/>
    </xf>
    <xf numFmtId="0" fontId="18" fillId="0" borderId="15" xfId="8" applyFont="1" applyBorder="1" applyAlignment="1" applyProtection="1">
      <alignment horizontal="center"/>
      <protection locked="0"/>
    </xf>
    <xf numFmtId="0" fontId="16" fillId="0" borderId="15" xfId="8" applyFont="1" applyBorder="1" applyProtection="1">
      <protection locked="0"/>
    </xf>
    <xf numFmtId="2" fontId="6" fillId="0" borderId="15" xfId="8" applyNumberFormat="1" applyFont="1" applyBorder="1" applyAlignment="1" applyProtection="1">
      <alignment horizontal="center" wrapText="1"/>
      <protection locked="0"/>
    </xf>
    <xf numFmtId="4" fontId="54" fillId="0" borderId="15" xfId="8" applyNumberFormat="1" applyFont="1" applyBorder="1" applyAlignment="1" applyProtection="1">
      <alignment horizontal="center" vertical="center"/>
      <protection locked="0"/>
    </xf>
    <xf numFmtId="0" fontId="4" fillId="0" borderId="3" xfId="0" applyFont="1" applyBorder="1" applyAlignment="1">
      <alignment horizontal="center" vertical="top"/>
    </xf>
    <xf numFmtId="4" fontId="4" fillId="0" borderId="13" xfId="0" applyNumberFormat="1" applyFont="1" applyBorder="1" applyAlignment="1">
      <alignment horizontal="right"/>
    </xf>
    <xf numFmtId="0" fontId="4" fillId="0" borderId="13" xfId="0" applyFont="1" applyBorder="1"/>
    <xf numFmtId="2" fontId="6" fillId="0" borderId="0" xfId="0" applyNumberFormat="1" applyFont="1"/>
    <xf numFmtId="0" fontId="0" fillId="0" borderId="0" xfId="0" applyAlignment="1">
      <alignment vertical="center"/>
    </xf>
    <xf numFmtId="0" fontId="0" fillId="0" borderId="0" xfId="0" applyAlignment="1">
      <alignment vertical="top"/>
    </xf>
    <xf numFmtId="4" fontId="6" fillId="0" borderId="0" xfId="0" applyNumberFormat="1" applyFont="1"/>
    <xf numFmtId="0" fontId="0" fillId="0" borderId="0" xfId="0" applyAlignment="1">
      <alignment horizontal="left" vertical="top" wrapText="1"/>
    </xf>
    <xf numFmtId="166" fontId="0" fillId="0" borderId="0" xfId="0" applyNumberFormat="1"/>
    <xf numFmtId="0" fontId="0" fillId="0" borderId="0" xfId="0" applyAlignment="1">
      <alignment vertical="top" wrapText="1"/>
    </xf>
    <xf numFmtId="0" fontId="0" fillId="0" borderId="8" xfId="0" applyBorder="1" applyAlignment="1">
      <alignment vertical="top"/>
    </xf>
    <xf numFmtId="0" fontId="0" fillId="0" borderId="0" xfId="0" applyAlignment="1">
      <alignment horizontal="center" vertical="top"/>
    </xf>
    <xf numFmtId="0" fontId="0" fillId="0" borderId="0" xfId="0" quotePrefix="1" applyAlignment="1">
      <alignment horizontal="left" vertical="top" wrapText="1"/>
    </xf>
    <xf numFmtId="0" fontId="0" fillId="0" borderId="0" xfId="0" applyAlignment="1">
      <alignment horizontal="center"/>
    </xf>
    <xf numFmtId="0" fontId="0" fillId="0" borderId="1" xfId="0" applyBorder="1" applyAlignment="1">
      <alignment vertical="top"/>
    </xf>
    <xf numFmtId="0" fontId="4" fillId="0" borderId="0" xfId="0" applyFont="1" applyAlignment="1">
      <alignment horizontal="center"/>
    </xf>
    <xf numFmtId="0" fontId="6" fillId="0" borderId="0" xfId="0" applyFont="1" applyAlignment="1">
      <alignment wrapText="1"/>
    </xf>
    <xf numFmtId="165" fontId="6" fillId="0" borderId="0" xfId="0" applyNumberFormat="1" applyFont="1" applyProtection="1">
      <protection locked="0"/>
    </xf>
    <xf numFmtId="165" fontId="6" fillId="0" borderId="13" xfId="0" applyNumberFormat="1" applyFont="1" applyBorder="1" applyProtection="1">
      <protection locked="0"/>
    </xf>
    <xf numFmtId="0" fontId="6" fillId="0" borderId="0" xfId="0" applyFont="1" applyProtection="1">
      <protection locked="0"/>
    </xf>
    <xf numFmtId="0" fontId="0" fillId="0" borderId="0" xfId="0" applyAlignment="1" applyProtection="1">
      <alignment vertical="center"/>
      <protection locked="0"/>
    </xf>
    <xf numFmtId="165" fontId="6" fillId="0" borderId="1" xfId="0" applyNumberFormat="1" applyFont="1" applyBorder="1" applyProtection="1">
      <protection locked="0"/>
    </xf>
    <xf numFmtId="168" fontId="6" fillId="0" borderId="0" xfId="0" applyNumberFormat="1" applyFont="1" applyProtection="1">
      <protection locked="0"/>
    </xf>
    <xf numFmtId="165" fontId="24" fillId="0" borderId="0" xfId="0" applyNumberFormat="1" applyFont="1" applyAlignment="1" applyProtection="1">
      <alignment horizontal="right"/>
      <protection locked="0"/>
    </xf>
    <xf numFmtId="165" fontId="6" fillId="0" borderId="0" xfId="0" applyNumberFormat="1" applyFont="1" applyAlignment="1" applyProtection="1">
      <alignment vertical="top"/>
      <protection locked="0"/>
    </xf>
    <xf numFmtId="165" fontId="24" fillId="0" borderId="0" xfId="0" applyNumberFormat="1" applyFont="1" applyAlignment="1" applyProtection="1">
      <alignment horizontal="center"/>
      <protection locked="0"/>
    </xf>
    <xf numFmtId="165" fontId="24" fillId="0" borderId="1" xfId="0" applyNumberFormat="1" applyFont="1" applyBorder="1" applyAlignment="1" applyProtection="1">
      <alignment horizontal="right"/>
      <protection locked="0"/>
    </xf>
    <xf numFmtId="166" fontId="6" fillId="0" borderId="0" xfId="0" applyNumberFormat="1" applyFont="1" applyProtection="1">
      <protection locked="0"/>
    </xf>
    <xf numFmtId="0" fontId="0" fillId="0" borderId="0" xfId="0" applyProtection="1">
      <protection locked="0"/>
    </xf>
    <xf numFmtId="165" fontId="6" fillId="11" borderId="0" xfId="0" applyNumberFormat="1" applyFont="1" applyFill="1"/>
    <xf numFmtId="165" fontId="22" fillId="0" borderId="0" xfId="0" applyNumberFormat="1" applyFont="1" applyProtection="1">
      <protection locked="0"/>
    </xf>
    <xf numFmtId="165" fontId="19" fillId="0" borderId="0" xfId="0" applyNumberFormat="1" applyFont="1" applyProtection="1">
      <protection locked="0"/>
    </xf>
    <xf numFmtId="165" fontId="22" fillId="0" borderId="13" xfId="0" applyNumberFormat="1" applyFont="1" applyBorder="1" applyProtection="1">
      <protection locked="0"/>
    </xf>
    <xf numFmtId="165" fontId="4" fillId="0" borderId="0" xfId="0" applyNumberFormat="1" applyFont="1" applyProtection="1">
      <protection locked="0"/>
    </xf>
    <xf numFmtId="165" fontId="19" fillId="0" borderId="13" xfId="0" applyNumberFormat="1" applyFont="1" applyBorder="1" applyProtection="1">
      <protection locked="0"/>
    </xf>
    <xf numFmtId="0" fontId="5" fillId="0" borderId="0" xfId="0" applyFont="1" applyAlignment="1" applyProtection="1">
      <alignment vertical="center"/>
      <protection locked="0"/>
    </xf>
    <xf numFmtId="0" fontId="5" fillId="0" borderId="0" xfId="0" applyFont="1" applyProtection="1">
      <protection locked="0"/>
    </xf>
    <xf numFmtId="0" fontId="8" fillId="0" borderId="0" xfId="0" applyFont="1" applyAlignment="1">
      <alignment horizontal="justify" vertical="center"/>
    </xf>
    <xf numFmtId="0" fontId="5" fillId="0" borderId="0" xfId="0" applyFont="1" applyAlignment="1">
      <alignment vertical="center"/>
    </xf>
    <xf numFmtId="0" fontId="17" fillId="0" borderId="0" xfId="0" applyFont="1" applyAlignment="1">
      <alignment horizontal="center"/>
    </xf>
    <xf numFmtId="49" fontId="6" fillId="0" borderId="15" xfId="8" applyNumberFormat="1" applyFont="1" applyBorder="1" applyAlignment="1">
      <alignment horizontal="left" vertical="top" wrapText="1"/>
    </xf>
    <xf numFmtId="49" fontId="6" fillId="0" borderId="3" xfId="8" applyNumberFormat="1" applyFont="1" applyBorder="1" applyAlignment="1">
      <alignment horizontal="left" vertical="top" wrapText="1"/>
    </xf>
    <xf numFmtId="49" fontId="6" fillId="0" borderId="13" xfId="8" applyNumberFormat="1" applyFont="1" applyBorder="1" applyAlignment="1">
      <alignment horizontal="left" vertical="top" wrapText="1"/>
    </xf>
    <xf numFmtId="49" fontId="6" fillId="0" borderId="14" xfId="8" applyNumberFormat="1" applyFont="1" applyBorder="1" applyAlignment="1">
      <alignment horizontal="left" vertical="top" wrapText="1"/>
    </xf>
    <xf numFmtId="0" fontId="6" fillId="0" borderId="15" xfId="8" applyFont="1" applyBorder="1" applyAlignment="1">
      <alignment horizontal="left" vertical="top" wrapText="1"/>
    </xf>
    <xf numFmtId="49" fontId="65" fillId="0" borderId="0" xfId="19" applyNumberFormat="1" applyFont="1" applyAlignment="1">
      <alignment horizontal="left"/>
    </xf>
    <xf numFmtId="4" fontId="85" fillId="0" borderId="0" xfId="19" applyFont="1" applyAlignment="1">
      <alignment horizontal="center" wrapText="1"/>
    </xf>
    <xf numFmtId="0" fontId="18" fillId="0" borderId="4" xfId="3" applyFont="1" applyBorder="1" applyAlignment="1">
      <alignment horizontal="left" wrapText="1"/>
    </xf>
    <xf numFmtId="0" fontId="18" fillId="0" borderId="0" xfId="3" applyFont="1" applyAlignment="1">
      <alignment horizontal="left" wrapText="1"/>
    </xf>
    <xf numFmtId="0" fontId="18" fillId="0" borderId="10" xfId="3" applyFont="1" applyBorder="1" applyAlignment="1">
      <alignment horizontal="left" wrapText="1"/>
    </xf>
    <xf numFmtId="0" fontId="18" fillId="0" borderId="7" xfId="3" applyFont="1" applyBorder="1" applyAlignment="1">
      <alignment horizontal="left" wrapText="1"/>
    </xf>
    <xf numFmtId="0" fontId="18" fillId="0" borderId="8" xfId="3" applyFont="1" applyBorder="1" applyAlignment="1">
      <alignment horizontal="left" wrapText="1"/>
    </xf>
    <xf numFmtId="0" fontId="18" fillId="0" borderId="9" xfId="3" applyFont="1" applyBorder="1" applyAlignment="1">
      <alignment horizontal="left" wrapText="1"/>
    </xf>
    <xf numFmtId="0" fontId="18" fillId="0" borderId="4" xfId="3" applyFont="1" applyBorder="1" applyAlignment="1">
      <alignment horizontal="left" wrapText="1" indent="1"/>
    </xf>
    <xf numFmtId="0" fontId="18" fillId="0" borderId="0" xfId="3" applyFont="1" applyAlignment="1">
      <alignment horizontal="left" wrapText="1" indent="1"/>
    </xf>
    <xf numFmtId="0" fontId="18" fillId="0" borderId="10" xfId="3" applyFont="1" applyBorder="1" applyAlignment="1">
      <alignment horizontal="left" wrapText="1" indent="1"/>
    </xf>
    <xf numFmtId="0" fontId="14" fillId="0" borderId="1" xfId="3" applyFont="1" applyBorder="1" applyAlignment="1">
      <alignment vertical="top" wrapText="1"/>
    </xf>
  </cellXfs>
  <cellStyles count="25">
    <cellStyle name="CENA" xfId="9" xr:uid="{00000000-0005-0000-0000-000000000000}"/>
    <cellStyle name="Excel Built-in Normal" xfId="21" xr:uid="{00000000-0005-0000-0000-000001000000}"/>
    <cellStyle name="Excel Built-in Normal 1" xfId="20" xr:uid="{00000000-0005-0000-0000-000002000000}"/>
    <cellStyle name="Excel Built-in Normal 2" xfId="19" xr:uid="{00000000-0005-0000-0000-000003000000}"/>
    <cellStyle name="H1 2" xfId="10" xr:uid="{00000000-0005-0000-0000-000004000000}"/>
    <cellStyle name="H2 below H1" xfId="11" xr:uid="{00000000-0005-0000-0000-000005000000}"/>
    <cellStyle name="Hiperpovezava" xfId="4" builtinId="8"/>
    <cellStyle name="Naslov 1 2" xfId="12" xr:uid="{00000000-0005-0000-0000-000007000000}"/>
    <cellStyle name="Navadno" xfId="0" builtinId="0"/>
    <cellStyle name="Navadno 2" xfId="1" xr:uid="{00000000-0005-0000-0000-000009000000}"/>
    <cellStyle name="Navadno 2 2" xfId="3" xr:uid="{00000000-0005-0000-0000-00000A000000}"/>
    <cellStyle name="Navadno 2 3" xfId="6" xr:uid="{00000000-0005-0000-0000-00000B000000}"/>
    <cellStyle name="Navadno 2 4" xfId="17" xr:uid="{00000000-0005-0000-0000-00000C000000}"/>
    <cellStyle name="Navadno 3" xfId="8" xr:uid="{00000000-0005-0000-0000-00000D000000}"/>
    <cellStyle name="Navadno 3 2" xfId="16" xr:uid="{00000000-0005-0000-0000-00000E000000}"/>
    <cellStyle name="Navadno 4" xfId="13" xr:uid="{00000000-0005-0000-0000-00000F000000}"/>
    <cellStyle name="Navadno 5" xfId="14" xr:uid="{00000000-0005-0000-0000-000010000000}"/>
    <cellStyle name="Navadno 6" xfId="18" xr:uid="{00000000-0005-0000-0000-000011000000}"/>
    <cellStyle name="Normal 4" xfId="7" xr:uid="{00000000-0005-0000-0000-000012000000}"/>
    <cellStyle name="Normal_kaloriferji" xfId="22" xr:uid="{00000000-0005-0000-0000-000013000000}"/>
    <cellStyle name="Normal_Sheet1" xfId="23" xr:uid="{00000000-0005-0000-0000-000014000000}"/>
    <cellStyle name="Result 1 line" xfId="15" xr:uid="{00000000-0005-0000-0000-000015000000}"/>
    <cellStyle name="Valuta 2" xfId="5" xr:uid="{00000000-0005-0000-0000-000016000000}"/>
    <cellStyle name="Vejica 2" xfId="2" xr:uid="{00000000-0005-0000-0000-000017000000}"/>
    <cellStyle name="Vejica 3" xfId="24" xr:uid="{00000000-0005-0000-0000-000018000000}"/>
  </cellStyles>
  <dxfs count="0"/>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9</xdr:col>
      <xdr:colOff>134769</xdr:colOff>
      <xdr:row>72</xdr:row>
      <xdr:rowOff>0</xdr:rowOff>
    </xdr:from>
    <xdr:ext cx="184730" cy="937629"/>
    <xdr:sp macro="" textlink="">
      <xdr:nvSpPr>
        <xdr:cNvPr id="2" name="Pravokotnik 1">
          <a:extLst>
            <a:ext uri="{FF2B5EF4-FFF2-40B4-BE49-F238E27FC236}">
              <a16:creationId xmlns:a16="http://schemas.microsoft.com/office/drawing/2014/main" id="{D16C9760-D562-4AEF-84DD-4A507C8CB711}"/>
            </a:ext>
          </a:extLst>
        </xdr:cNvPr>
        <xdr:cNvSpPr/>
      </xdr:nvSpPr>
      <xdr:spPr>
        <a:xfrm>
          <a:off x="6440319" y="39395400"/>
          <a:ext cx="184730" cy="937629"/>
        </a:xfrm>
        <a:prstGeom prst="rect">
          <a:avLst/>
        </a:prstGeom>
        <a:noFill/>
      </xdr:spPr>
      <xdr:txBody>
        <a:bodyPr wrap="none" lIns="91440" tIns="45720" rIns="91440" bIns="45720">
          <a:spAutoFit/>
          <a:scene3d>
            <a:camera prst="orthographicFront"/>
            <a:lightRig rig="flat" dir="t">
              <a:rot lat="0" lon="0" rev="18900000"/>
            </a:lightRig>
          </a:scene3d>
          <a:sp3d extrusionH="31750" contourW="6350" prstMaterial="powder">
            <a:bevelT w="19050" h="19050" prst="angle"/>
            <a:contourClr>
              <a:schemeClr val="accent3">
                <a:tint val="100000"/>
                <a:shade val="100000"/>
                <a:satMod val="100000"/>
                <a:hueMod val="100000"/>
              </a:schemeClr>
            </a:contourClr>
          </a:sp3d>
        </a:bodyPr>
        <a:lstStyle/>
        <a:p>
          <a:pPr algn="ctr"/>
          <a:endParaRPr lang="sl-SI" sz="5400" b="1" cap="none" spc="0">
            <a:ln/>
            <a:solidFill>
              <a:schemeClr val="accent3"/>
            </a:solidFill>
            <a:effectLst/>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8</xdr:col>
      <xdr:colOff>0</xdr:colOff>
      <xdr:row>0</xdr:row>
      <xdr:rowOff>0</xdr:rowOff>
    </xdr:from>
    <xdr:ext cx="184730" cy="937629"/>
    <xdr:sp macro="" textlink="">
      <xdr:nvSpPr>
        <xdr:cNvPr id="2" name="Pravokotnik 1">
          <a:extLst>
            <a:ext uri="{FF2B5EF4-FFF2-40B4-BE49-F238E27FC236}">
              <a16:creationId xmlns:a16="http://schemas.microsoft.com/office/drawing/2014/main" id="{BAE26161-0D28-4754-95A8-0DC594645568}"/>
            </a:ext>
          </a:extLst>
        </xdr:cNvPr>
        <xdr:cNvSpPr/>
      </xdr:nvSpPr>
      <xdr:spPr>
        <a:xfrm>
          <a:off x="5924550" y="0"/>
          <a:ext cx="184730" cy="937629"/>
        </a:xfrm>
        <a:prstGeom prst="rect">
          <a:avLst/>
        </a:prstGeom>
        <a:noFill/>
      </xdr:spPr>
      <xdr:txBody>
        <a:bodyPr wrap="none" lIns="91440" tIns="45720" rIns="91440" bIns="45720">
          <a:spAutoFit/>
          <a:scene3d>
            <a:camera prst="orthographicFront"/>
            <a:lightRig rig="flat" dir="t">
              <a:rot lat="0" lon="0" rev="18900000"/>
            </a:lightRig>
          </a:scene3d>
          <a:sp3d extrusionH="31750" contourW="6350" prstMaterial="powder">
            <a:bevelT w="19050" h="19050" prst="angle"/>
            <a:contourClr>
              <a:schemeClr val="accent3">
                <a:tint val="100000"/>
                <a:shade val="100000"/>
                <a:satMod val="100000"/>
                <a:hueMod val="100000"/>
              </a:schemeClr>
            </a:contourClr>
          </a:sp3d>
        </a:bodyPr>
        <a:lstStyle/>
        <a:p>
          <a:pPr algn="ctr"/>
          <a:endParaRPr lang="sl-SI" sz="5400" b="1" cap="none" spc="0">
            <a:ln/>
            <a:solidFill>
              <a:schemeClr val="accent3"/>
            </a:solidFill>
            <a:effectLst/>
          </a:endParaRPr>
        </a:p>
      </xdr:txBody>
    </xdr:sp>
    <xdr:clientData/>
  </xdr:one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N44"/>
  <sheetViews>
    <sheetView view="pageLayout" zoomScaleNormal="130" zoomScaleSheetLayoutView="118" workbookViewId="0">
      <selection activeCell="C17" sqref="C17"/>
    </sheetView>
  </sheetViews>
  <sheetFormatPr defaultRowHeight="12.75"/>
  <cols>
    <col min="1" max="1" width="2.28515625" customWidth="1"/>
    <col min="2" max="2" width="5.140625" customWidth="1"/>
    <col min="3" max="3" width="39" customWidth="1"/>
    <col min="4" max="4" width="7.7109375" customWidth="1"/>
    <col min="5" max="5" width="4.28515625" customWidth="1"/>
    <col min="6" max="6" width="6.28515625" customWidth="1"/>
    <col min="7" max="7" width="4.28515625" customWidth="1"/>
    <col min="8" max="8" width="15.42578125" customWidth="1"/>
  </cols>
  <sheetData>
    <row r="1" spans="1:10" s="7" customFormat="1">
      <c r="A1" s="1"/>
      <c r="B1" s="2" t="s">
        <v>3</v>
      </c>
      <c r="C1" s="3"/>
      <c r="D1" s="4"/>
      <c r="E1" s="5"/>
      <c r="F1" s="6"/>
      <c r="G1" s="5"/>
      <c r="H1" s="6"/>
      <c r="J1" s="5"/>
    </row>
    <row r="2" spans="1:10" s="7" customFormat="1">
      <c r="B2" s="8"/>
      <c r="C2" s="3"/>
      <c r="D2" s="4"/>
      <c r="E2" s="5"/>
      <c r="F2" s="6"/>
      <c r="G2" s="5"/>
      <c r="H2" s="6"/>
      <c r="J2" s="5"/>
    </row>
    <row r="3" spans="1:10" s="7" customFormat="1">
      <c r="B3" s="2" t="s">
        <v>11</v>
      </c>
      <c r="C3" s="3"/>
      <c r="D3" s="4"/>
      <c r="E3" s="5"/>
      <c r="F3" s="6"/>
      <c r="G3" s="5"/>
      <c r="H3" s="6"/>
      <c r="J3" s="5"/>
    </row>
    <row r="4" spans="1:10" s="7" customFormat="1">
      <c r="B4" s="2" t="s">
        <v>1151</v>
      </c>
      <c r="C4" s="3"/>
      <c r="D4" s="4"/>
      <c r="E4" s="5"/>
      <c r="F4" s="6"/>
      <c r="G4" s="5"/>
      <c r="H4" s="6"/>
      <c r="J4" s="5"/>
    </row>
    <row r="5" spans="1:10" s="7" customFormat="1">
      <c r="B5" s="8"/>
      <c r="C5" s="3"/>
      <c r="D5" s="4"/>
      <c r="E5" s="5"/>
      <c r="F5" s="6"/>
      <c r="G5" s="5"/>
      <c r="H5" s="6"/>
      <c r="J5" s="5"/>
    </row>
    <row r="6" spans="1:10" s="7" customFormat="1">
      <c r="B6" s="8"/>
      <c r="C6" s="12"/>
      <c r="D6" s="9"/>
      <c r="E6" s="10"/>
      <c r="F6" s="11"/>
      <c r="G6" s="10"/>
      <c r="H6" s="11"/>
      <c r="J6" s="10"/>
    </row>
    <row r="7" spans="1:10" s="7" customFormat="1">
      <c r="B7" s="8"/>
      <c r="C7" s="12"/>
      <c r="D7" s="9"/>
      <c r="E7" s="10"/>
      <c r="F7" s="11"/>
      <c r="G7" s="10"/>
      <c r="H7" s="11"/>
      <c r="J7" s="10"/>
    </row>
    <row r="8" spans="1:10" s="7" customFormat="1" ht="16.5" customHeight="1">
      <c r="B8" s="8"/>
      <c r="C8" s="26" t="s">
        <v>9</v>
      </c>
      <c r="D8" s="13"/>
      <c r="E8" s="10"/>
      <c r="F8" s="11"/>
      <c r="G8" s="10"/>
      <c r="H8" s="11"/>
      <c r="J8" s="10"/>
    </row>
    <row r="9" spans="1:10" s="7" customFormat="1" ht="12.75" customHeight="1">
      <c r="B9" s="8"/>
      <c r="C9" s="12"/>
      <c r="D9" s="9"/>
      <c r="E9" s="10"/>
      <c r="F9" s="11"/>
      <c r="G9" s="10"/>
      <c r="H9" s="11"/>
      <c r="J9" s="10"/>
    </row>
    <row r="10" spans="1:10" s="16" customFormat="1" ht="27.75" customHeight="1">
      <c r="B10" s="17">
        <v>1</v>
      </c>
      <c r="C10" s="18" t="s">
        <v>1155</v>
      </c>
      <c r="D10" s="19"/>
      <c r="E10" s="20"/>
      <c r="F10" s="15"/>
      <c r="G10" s="20"/>
      <c r="H10" s="15">
        <f>'rekapitulacija (A - prizidava)'!H10+'rekapitulacija (B - dvorana)'!H11</f>
        <v>2800</v>
      </c>
      <c r="J10" s="20"/>
    </row>
    <row r="11" spans="1:10" s="16" customFormat="1" ht="12.6" customHeight="1">
      <c r="B11" s="17"/>
      <c r="C11" s="18"/>
      <c r="D11" s="19"/>
      <c r="E11" s="20"/>
      <c r="F11" s="15"/>
      <c r="G11" s="20"/>
      <c r="H11" s="15"/>
      <c r="J11" s="20"/>
    </row>
    <row r="12" spans="1:10" s="7" customFormat="1" ht="28.5" customHeight="1">
      <c r="B12" s="17">
        <v>2</v>
      </c>
      <c r="C12" s="18" t="s">
        <v>1156</v>
      </c>
      <c r="D12" s="19"/>
      <c r="E12" s="20"/>
      <c r="F12" s="15"/>
      <c r="G12" s="20"/>
      <c r="H12" s="15">
        <f>'rekapitulacija (A - prizidava)'!H12+'rekapitulacija (B - dvorana)'!H12</f>
        <v>1</v>
      </c>
      <c r="J12" s="10"/>
    </row>
    <row r="13" spans="1:10" s="7" customFormat="1" ht="12.75" customHeight="1">
      <c r="B13" s="17"/>
      <c r="C13" s="18"/>
      <c r="D13" s="19"/>
      <c r="E13" s="20"/>
      <c r="F13" s="15"/>
      <c r="G13" s="20"/>
      <c r="H13" s="15"/>
      <c r="J13" s="10"/>
    </row>
    <row r="14" spans="1:10" s="7" customFormat="1" ht="12.75" customHeight="1">
      <c r="B14" s="17">
        <v>3</v>
      </c>
      <c r="C14" s="18" t="s">
        <v>8</v>
      </c>
      <c r="D14" s="19"/>
      <c r="E14" s="20"/>
      <c r="F14" s="15"/>
      <c r="G14" s="20"/>
      <c r="H14" s="15">
        <f>'rekapitulacija (A - prizidava)'!H14</f>
        <v>0</v>
      </c>
      <c r="J14" s="10"/>
    </row>
    <row r="15" spans="1:10" s="7" customFormat="1" ht="12.75" customHeight="1">
      <c r="B15" s="17"/>
      <c r="C15" s="18"/>
      <c r="D15" s="19"/>
      <c r="E15" s="20"/>
      <c r="F15" s="15"/>
      <c r="G15" s="20"/>
      <c r="H15" s="15"/>
      <c r="J15" s="10"/>
    </row>
    <row r="16" spans="1:10" s="7" customFormat="1" ht="12.75" customHeight="1">
      <c r="B16" s="17">
        <v>4</v>
      </c>
      <c r="C16" s="18" t="s">
        <v>1154</v>
      </c>
      <c r="D16" s="19"/>
      <c r="E16" s="20"/>
      <c r="F16" s="15"/>
      <c r="G16" s="20"/>
      <c r="H16" s="15">
        <f>(H10+H12+H14)*0.1</f>
        <v>280.10000000000002</v>
      </c>
      <c r="J16" s="10"/>
    </row>
    <row r="17" spans="2:14" s="7" customFormat="1" ht="114.75">
      <c r="B17" s="17"/>
      <c r="C17" s="3" t="s">
        <v>1128</v>
      </c>
      <c r="D17" s="19"/>
      <c r="E17" s="20"/>
      <c r="F17" s="15"/>
      <c r="G17" s="20"/>
      <c r="H17" s="15"/>
      <c r="J17" s="10"/>
    </row>
    <row r="18" spans="2:14" s="7" customFormat="1" ht="12.75" customHeight="1">
      <c r="B18" s="14"/>
      <c r="C18" s="31" t="s">
        <v>6</v>
      </c>
      <c r="D18" s="9"/>
      <c r="E18" s="10"/>
      <c r="F18" s="11"/>
      <c r="G18" s="10"/>
      <c r="H18" s="15">
        <f>H10+H12+H14+H16</f>
        <v>3081.1</v>
      </c>
      <c r="J18" s="10"/>
    </row>
    <row r="19" spans="2:14" s="7" customFormat="1" ht="12.75" customHeight="1">
      <c r="B19" s="14"/>
      <c r="C19" s="12"/>
      <c r="D19" s="9"/>
      <c r="E19" s="10"/>
      <c r="F19" s="11"/>
      <c r="G19" s="10"/>
      <c r="H19" s="11"/>
      <c r="J19" s="10"/>
    </row>
    <row r="20" spans="2:14" ht="15.75" thickBot="1">
      <c r="C20" s="22" t="s">
        <v>0</v>
      </c>
      <c r="D20" s="23"/>
      <c r="E20" s="24"/>
      <c r="F20" s="25"/>
      <c r="G20" s="25"/>
      <c r="H20" s="25">
        <f>H18*0.22</f>
        <v>677.84199999999998</v>
      </c>
    </row>
    <row r="21" spans="2:14" ht="15.75" thickTop="1">
      <c r="C21" s="18" t="s">
        <v>2</v>
      </c>
      <c r="D21" s="19"/>
      <c r="E21" s="20"/>
      <c r="F21" s="15"/>
      <c r="G21" s="15"/>
      <c r="H21" s="15">
        <f>H18+H20</f>
        <v>3758.942</v>
      </c>
    </row>
    <row r="22" spans="2:14" s="7" customFormat="1" ht="12.75" customHeight="1">
      <c r="B22" s="17"/>
      <c r="C22" s="18"/>
      <c r="D22" s="19"/>
      <c r="E22" s="20"/>
      <c r="F22" s="15"/>
      <c r="G22" s="20"/>
      <c r="H22" s="15"/>
      <c r="J22" s="10"/>
    </row>
    <row r="23" spans="2:14" s="7" customFormat="1" ht="12.75" customHeight="1">
      <c r="B23" s="17"/>
      <c r="C23" s="18"/>
      <c r="D23" s="19"/>
      <c r="E23" s="20"/>
      <c r="F23" s="15"/>
      <c r="G23" s="20"/>
      <c r="H23" s="15"/>
      <c r="J23" s="10"/>
    </row>
    <row r="24" spans="2:14" s="7" customFormat="1" ht="12.75" customHeight="1">
      <c r="B24" s="17"/>
      <c r="C24" s="18"/>
      <c r="D24" s="19"/>
      <c r="E24" s="20"/>
      <c r="F24" s="15"/>
      <c r="G24" s="20"/>
      <c r="H24" s="15"/>
      <c r="J24" s="10"/>
    </row>
    <row r="25" spans="2:14" s="16" customFormat="1" ht="15" customHeight="1">
      <c r="B25" s="14"/>
      <c r="C25" s="12"/>
      <c r="D25" s="9"/>
      <c r="E25" s="10"/>
      <c r="F25" s="11"/>
      <c r="G25" s="5"/>
      <c r="H25" s="11"/>
      <c r="J25" s="15"/>
      <c r="L25" s="21"/>
      <c r="N25" s="15"/>
    </row>
    <row r="26" spans="2:14" s="16" customFormat="1" ht="15" customHeight="1">
      <c r="B26" s="14"/>
      <c r="C26" s="12"/>
      <c r="D26" s="9"/>
      <c r="E26" s="10"/>
      <c r="F26" s="11"/>
      <c r="G26" s="5"/>
      <c r="H26" s="11"/>
      <c r="J26" s="15"/>
      <c r="L26" s="21"/>
      <c r="N26" s="15"/>
    </row>
    <row r="27" spans="2:14" s="16" customFormat="1" ht="15" customHeight="1">
      <c r="B27" s="14"/>
      <c r="C27" s="12"/>
      <c r="D27" s="9"/>
      <c r="E27" s="10"/>
      <c r="F27" s="11"/>
      <c r="G27" s="5"/>
      <c r="H27" s="11"/>
      <c r="J27" s="15"/>
      <c r="L27" s="21"/>
      <c r="N27" s="15"/>
    </row>
    <row r="28" spans="2:14" s="16" customFormat="1" ht="15" customHeight="1">
      <c r="B28"/>
      <c r="C28"/>
      <c r="D28"/>
      <c r="E28"/>
      <c r="F28"/>
      <c r="G28"/>
      <c r="H28"/>
      <c r="J28" s="15"/>
      <c r="M28" s="17"/>
      <c r="N28" s="15"/>
    </row>
    <row r="30" spans="2:14" s="7" customFormat="1" ht="12.75" customHeight="1">
      <c r="J30" s="10"/>
    </row>
    <row r="31" spans="2:14" s="7" customFormat="1" ht="12.75" customHeight="1">
      <c r="J31" s="10"/>
    </row>
    <row r="32" spans="2:14" s="7" customFormat="1" ht="12.75" customHeight="1">
      <c r="J32" s="10"/>
    </row>
    <row r="33" spans="2:10" s="7" customFormat="1" ht="12.75" customHeight="1">
      <c r="J33" s="10"/>
    </row>
    <row r="35" spans="2:10" s="7" customFormat="1" ht="12.75" customHeight="1">
      <c r="B35" s="14"/>
      <c r="D35" s="4"/>
      <c r="E35" s="5"/>
      <c r="F35" s="11"/>
      <c r="G35" s="10"/>
      <c r="H35" s="11"/>
      <c r="J35" s="10"/>
    </row>
    <row r="44" spans="2:10">
      <c r="C44" s="3" t="s">
        <v>12</v>
      </c>
    </row>
  </sheetData>
  <sheetProtection algorithmName="SHA-512" hashValue="OpV4cNiKc/DrTji/7boY0J/8TMjXh0Wgbb947YLF1g8ZZv1fszwLUW4wOBpEUDoLue3s3YsApeI6G5OfnOU0PA==" saltValue="0eX3MeZ8AhfnN9ODQHk2rA==" spinCount="100000" sheet="1" formatCells="0" formatColumns="0"/>
  <pageMargins left="0.7" right="0.7" top="0.75" bottom="0.75" header="0.3" footer="0.3"/>
  <pageSetup paperSize="9" orientation="portrait" r:id="rId1"/>
  <headerFooter>
    <oddHeader>&amp;L&amp;"Arial Black,Običajno"&amp;14&amp;K0070C0region&amp;"Arial CE,Običajno"&amp;10&amp;K000000 &amp;8d.o.o. Brežice</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31"/>
  <sheetViews>
    <sheetView view="pageBreakPreview" zoomScaleNormal="100" zoomScaleSheetLayoutView="100" workbookViewId="0">
      <selection activeCell="E10" sqref="E10"/>
    </sheetView>
  </sheetViews>
  <sheetFormatPr defaultRowHeight="15"/>
  <cols>
    <col min="1" max="1" width="9.140625" style="164"/>
    <col min="2" max="2" width="36.85546875" style="177" customWidth="1"/>
    <col min="3" max="3" width="4.140625" style="164" customWidth="1"/>
    <col min="4" max="4" width="9.140625" style="164"/>
    <col min="5" max="5" width="11.42578125" style="164" customWidth="1"/>
    <col min="6" max="6" width="17.28515625" style="164" customWidth="1"/>
    <col min="7" max="7" width="0.140625" style="164" hidden="1" customWidth="1"/>
    <col min="8" max="8" width="9.140625" style="164" customWidth="1"/>
    <col min="9" max="16384" width="9.140625" style="164"/>
  </cols>
  <sheetData>
    <row r="1" spans="1:7" ht="18">
      <c r="A1" s="165" t="s">
        <v>1028</v>
      </c>
    </row>
    <row r="3" spans="1:7" ht="15.75">
      <c r="A3" s="178" t="s">
        <v>463</v>
      </c>
      <c r="B3" s="179"/>
      <c r="E3" s="494"/>
    </row>
    <row r="4" spans="1:7" s="185" customFormat="1" ht="76.5">
      <c r="A4" s="180">
        <v>1</v>
      </c>
      <c r="B4" s="181" t="s">
        <v>464</v>
      </c>
      <c r="C4" s="182" t="s">
        <v>73</v>
      </c>
      <c r="D4" s="183">
        <v>1</v>
      </c>
      <c r="E4" s="498"/>
      <c r="F4" s="184">
        <f t="shared" ref="F4" si="0">AVERAGE(D4*E4)</f>
        <v>0</v>
      </c>
    </row>
    <row r="5" spans="1:7" s="185" customFormat="1" ht="63.75">
      <c r="A5" s="452">
        <v>2</v>
      </c>
      <c r="B5" s="453" t="s">
        <v>1139</v>
      </c>
      <c r="C5" s="454"/>
      <c r="D5" s="154"/>
      <c r="E5" s="571"/>
      <c r="F5" s="455"/>
      <c r="G5" s="86"/>
    </row>
    <row r="6" spans="1:7">
      <c r="A6" s="201"/>
      <c r="B6" s="202"/>
      <c r="C6" s="203" t="s">
        <v>73</v>
      </c>
      <c r="D6" s="204">
        <v>1</v>
      </c>
      <c r="E6" s="496"/>
      <c r="F6" s="206">
        <f t="shared" ref="F6" si="1">AVERAGE(D6*E6)</f>
        <v>0</v>
      </c>
    </row>
    <row r="7" spans="1:7">
      <c r="A7" s="186"/>
      <c r="B7" s="187"/>
      <c r="C7" s="188"/>
      <c r="D7" s="189"/>
      <c r="E7" s="497"/>
      <c r="F7" s="190"/>
    </row>
    <row r="8" spans="1:7" ht="15.75">
      <c r="A8" s="191" t="s">
        <v>465</v>
      </c>
      <c r="B8" s="192"/>
      <c r="C8" s="193"/>
      <c r="D8" s="194"/>
      <c r="E8" s="195"/>
      <c r="F8" s="190"/>
    </row>
    <row r="9" spans="1:7" ht="31.5" customHeight="1">
      <c r="A9" s="688" t="s">
        <v>466</v>
      </c>
      <c r="B9" s="688"/>
      <c r="C9" s="688"/>
      <c r="D9" s="688"/>
      <c r="E9" s="688"/>
      <c r="F9" s="688"/>
    </row>
    <row r="10" spans="1:7" ht="76.5">
      <c r="A10" s="196">
        <v>1</v>
      </c>
      <c r="B10" s="181" t="s">
        <v>1097</v>
      </c>
      <c r="C10" s="182" t="s">
        <v>75</v>
      </c>
      <c r="D10" s="183">
        <v>331</v>
      </c>
      <c r="E10" s="498"/>
      <c r="F10" s="184">
        <f>(D10*E10)</f>
        <v>0</v>
      </c>
    </row>
    <row r="11" spans="1:7" ht="153">
      <c r="A11" s="196"/>
      <c r="B11" s="181" t="s">
        <v>1098</v>
      </c>
      <c r="C11" s="182" t="s">
        <v>73</v>
      </c>
      <c r="D11" s="183">
        <v>1</v>
      </c>
      <c r="E11" s="498"/>
      <c r="F11" s="184">
        <f>(D11*E11)</f>
        <v>0</v>
      </c>
    </row>
    <row r="12" spans="1:7" ht="25.5">
      <c r="A12" s="196">
        <v>2</v>
      </c>
      <c r="B12" s="197" t="s">
        <v>1100</v>
      </c>
      <c r="C12" s="198" t="s">
        <v>75</v>
      </c>
      <c r="D12" s="183">
        <v>2</v>
      </c>
      <c r="E12" s="498"/>
      <c r="F12" s="184">
        <f t="shared" ref="F12" si="2">AVERAGE(D12*E12)</f>
        <v>0</v>
      </c>
    </row>
    <row r="13" spans="1:7" ht="76.5">
      <c r="A13" s="196">
        <v>3</v>
      </c>
      <c r="B13" s="197" t="s">
        <v>1099</v>
      </c>
      <c r="C13" s="198"/>
      <c r="D13" s="199"/>
      <c r="E13" s="495"/>
      <c r="F13" s="200"/>
    </row>
    <row r="14" spans="1:7">
      <c r="A14" s="201"/>
      <c r="B14" s="202"/>
      <c r="C14" s="203" t="s">
        <v>75</v>
      </c>
      <c r="D14" s="204">
        <v>10</v>
      </c>
      <c r="E14" s="496"/>
      <c r="F14" s="206">
        <f t="shared" ref="F14:F23" si="3">AVERAGE(D14*E14)</f>
        <v>0</v>
      </c>
    </row>
    <row r="15" spans="1:7" ht="114.75">
      <c r="A15" s="201">
        <v>4</v>
      </c>
      <c r="B15" s="202" t="s">
        <v>467</v>
      </c>
      <c r="C15" s="182" t="s">
        <v>84</v>
      </c>
      <c r="D15" s="183">
        <v>168.3</v>
      </c>
      <c r="E15" s="498"/>
      <c r="F15" s="184">
        <f t="shared" si="3"/>
        <v>0</v>
      </c>
    </row>
    <row r="16" spans="1:7" ht="63.75">
      <c r="A16" s="201">
        <v>5</v>
      </c>
      <c r="B16" s="202" t="s">
        <v>1101</v>
      </c>
      <c r="C16" s="182" t="s">
        <v>84</v>
      </c>
      <c r="D16" s="183">
        <v>150.4</v>
      </c>
      <c r="E16" s="498"/>
      <c r="F16" s="184">
        <f t="shared" si="3"/>
        <v>0</v>
      </c>
    </row>
    <row r="17" spans="1:6" ht="102">
      <c r="A17" s="180">
        <v>6</v>
      </c>
      <c r="B17" s="181" t="s">
        <v>1102</v>
      </c>
      <c r="C17" s="182" t="s">
        <v>84</v>
      </c>
      <c r="D17" s="183">
        <v>201.3</v>
      </c>
      <c r="E17" s="498"/>
      <c r="F17" s="184">
        <f t="shared" si="3"/>
        <v>0</v>
      </c>
    </row>
    <row r="18" spans="1:6" ht="38.25">
      <c r="A18" s="201">
        <v>7</v>
      </c>
      <c r="B18" s="202" t="s">
        <v>1103</v>
      </c>
      <c r="C18" s="182" t="s">
        <v>84</v>
      </c>
      <c r="D18" s="183">
        <v>60</v>
      </c>
      <c r="E18" s="498"/>
      <c r="F18" s="184">
        <f t="shared" si="3"/>
        <v>0</v>
      </c>
    </row>
    <row r="19" spans="1:6" ht="76.5">
      <c r="A19" s="180">
        <v>8</v>
      </c>
      <c r="B19" s="181" t="s">
        <v>1104</v>
      </c>
      <c r="C19" s="182" t="s">
        <v>84</v>
      </c>
      <c r="D19" s="183">
        <v>32</v>
      </c>
      <c r="E19" s="498"/>
      <c r="F19" s="184">
        <f t="shared" si="3"/>
        <v>0</v>
      </c>
    </row>
    <row r="20" spans="1:6" ht="102">
      <c r="A20" s="180">
        <v>9</v>
      </c>
      <c r="B20" s="181" t="s">
        <v>1105</v>
      </c>
      <c r="C20" s="182" t="s">
        <v>86</v>
      </c>
      <c r="D20" s="183">
        <v>155</v>
      </c>
      <c r="E20" s="498"/>
      <c r="F20" s="184">
        <f t="shared" si="3"/>
        <v>0</v>
      </c>
    </row>
    <row r="21" spans="1:6" ht="89.25">
      <c r="A21" s="180">
        <v>10</v>
      </c>
      <c r="B21" s="181" t="s">
        <v>1106</v>
      </c>
      <c r="C21" s="182" t="s">
        <v>84</v>
      </c>
      <c r="D21" s="183">
        <v>270</v>
      </c>
      <c r="E21" s="498"/>
      <c r="F21" s="184">
        <f t="shared" si="3"/>
        <v>0</v>
      </c>
    </row>
    <row r="22" spans="1:6" ht="216.75">
      <c r="A22" s="180">
        <v>11</v>
      </c>
      <c r="B22" s="181" t="s">
        <v>468</v>
      </c>
      <c r="C22" s="182" t="s">
        <v>84</v>
      </c>
      <c r="D22" s="183">
        <v>100</v>
      </c>
      <c r="E22" s="498"/>
      <c r="F22" s="184">
        <f t="shared" si="3"/>
        <v>0</v>
      </c>
    </row>
    <row r="23" spans="1:6" ht="51">
      <c r="A23" s="180">
        <v>12</v>
      </c>
      <c r="B23" s="181" t="s">
        <v>1107</v>
      </c>
      <c r="C23" s="182" t="s">
        <v>86</v>
      </c>
      <c r="D23" s="183">
        <v>3.6</v>
      </c>
      <c r="E23" s="498"/>
      <c r="F23" s="184">
        <f t="shared" si="3"/>
        <v>0</v>
      </c>
    </row>
    <row r="24" spans="1:6" ht="51">
      <c r="A24" s="196">
        <v>13</v>
      </c>
      <c r="B24" s="197" t="s">
        <v>469</v>
      </c>
      <c r="C24" s="198"/>
      <c r="D24" s="199"/>
      <c r="E24" s="495"/>
      <c r="F24" s="200"/>
    </row>
    <row r="25" spans="1:6">
      <c r="A25" s="207"/>
      <c r="B25" s="187" t="s">
        <v>470</v>
      </c>
      <c r="C25" s="188" t="s">
        <v>320</v>
      </c>
      <c r="D25" s="189">
        <v>4</v>
      </c>
      <c r="E25" s="497"/>
      <c r="F25" s="208">
        <f t="shared" ref="F25:F30" si="4">AVERAGE(D25*E25)</f>
        <v>0</v>
      </c>
    </row>
    <row r="26" spans="1:6">
      <c r="A26" s="207"/>
      <c r="B26" s="187" t="s">
        <v>471</v>
      </c>
      <c r="C26" s="188" t="s">
        <v>320</v>
      </c>
      <c r="D26" s="189">
        <v>1</v>
      </c>
      <c r="E26" s="497"/>
      <c r="F26" s="208">
        <f t="shared" si="4"/>
        <v>0</v>
      </c>
    </row>
    <row r="27" spans="1:6">
      <c r="A27" s="207"/>
      <c r="B27" s="187" t="s">
        <v>472</v>
      </c>
      <c r="C27" s="188" t="s">
        <v>320</v>
      </c>
      <c r="D27" s="189">
        <v>4.5</v>
      </c>
      <c r="E27" s="497"/>
      <c r="F27" s="208">
        <f t="shared" si="4"/>
        <v>0</v>
      </c>
    </row>
    <row r="28" spans="1:6">
      <c r="A28" s="207"/>
      <c r="B28" s="187" t="s">
        <v>473</v>
      </c>
      <c r="C28" s="188" t="s">
        <v>320</v>
      </c>
      <c r="D28" s="189">
        <v>1.2</v>
      </c>
      <c r="E28" s="497"/>
      <c r="F28" s="208">
        <f t="shared" si="4"/>
        <v>0</v>
      </c>
    </row>
    <row r="29" spans="1:6" ht="27" customHeight="1">
      <c r="A29" s="207"/>
      <c r="B29" s="187" t="s">
        <v>474</v>
      </c>
      <c r="C29" s="188" t="s">
        <v>320</v>
      </c>
      <c r="D29" s="189">
        <v>5</v>
      </c>
      <c r="E29" s="497"/>
      <c r="F29" s="208">
        <f t="shared" si="4"/>
        <v>0</v>
      </c>
    </row>
    <row r="30" spans="1:6">
      <c r="A30" s="209"/>
      <c r="B30" s="202" t="s">
        <v>475</v>
      </c>
      <c r="C30" s="203" t="s">
        <v>73</v>
      </c>
      <c r="D30" s="204">
        <v>10</v>
      </c>
      <c r="E30" s="496"/>
      <c r="F30" s="206">
        <f t="shared" si="4"/>
        <v>0</v>
      </c>
    </row>
    <row r="31" spans="1:6">
      <c r="E31" s="494"/>
      <c r="F31" s="210">
        <f>SUM(F4:F30)</f>
        <v>0</v>
      </c>
    </row>
  </sheetData>
  <sheetProtection algorithmName="SHA-512" hashValue="riuGQBUoqsFs5TUm4aXPv9yUwHBQZcTl57io2v1ZCAEXd5wRMUCmD3Z1vszo3DgUNq/GpXX7W14qp7n8DyACwA==" saltValue="UvSA9/xmQkWbJIhTctBzIA==" spinCount="100000" sheet="1" formatCells="0" formatColumns="0" formatRows="0"/>
  <mergeCells count="1">
    <mergeCell ref="A9:F9"/>
  </mergeCells>
  <pageMargins left="0.70866141732283472" right="0.59055118110236227" top="0.74803149606299213" bottom="0.74803149606299213" header="0.31496062992125984" footer="0.31496062992125984"/>
  <pageSetup paperSize="9" orientation="portrait" r:id="rId1"/>
  <headerFooter>
    <oddHeader>&amp;L&amp;"Arial Black,Običajno"&amp;16&amp;K03+038region</oddHeader>
    <oddFooter>&amp;A&amp;RStran &amp;P</oddFooter>
  </headerFooter>
  <rowBreaks count="2" manualBreakCount="2">
    <brk id="14" max="5" man="1"/>
    <brk id="19"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9"/>
  <sheetViews>
    <sheetView view="pageBreakPreview" zoomScaleNormal="130" zoomScaleSheetLayoutView="100" workbookViewId="0">
      <selection activeCell="E6" sqref="E6"/>
    </sheetView>
  </sheetViews>
  <sheetFormatPr defaultRowHeight="15"/>
  <cols>
    <col min="1" max="1" width="9.140625" style="164"/>
    <col min="2" max="2" width="36.5703125" style="164" customWidth="1"/>
    <col min="3" max="3" width="5.85546875" style="164" customWidth="1"/>
    <col min="4" max="4" width="9.140625" style="164"/>
    <col min="5" max="5" width="10.5703125" style="164" customWidth="1"/>
    <col min="6" max="6" width="12.42578125" style="164" customWidth="1"/>
    <col min="7" max="16384" width="9.140625" style="164"/>
  </cols>
  <sheetData>
    <row r="1" spans="1:6" ht="18">
      <c r="A1" s="165" t="s">
        <v>476</v>
      </c>
      <c r="B1" s="168"/>
      <c r="C1" s="168"/>
      <c r="D1" s="168"/>
      <c r="E1" s="168"/>
      <c r="F1" s="168"/>
    </row>
    <row r="2" spans="1:6" ht="15.75">
      <c r="A2" s="178"/>
      <c r="B2" s="168"/>
      <c r="C2" s="168"/>
      <c r="D2" s="168"/>
      <c r="E2" s="168"/>
      <c r="F2" s="168"/>
    </row>
    <row r="3" spans="1:6">
      <c r="A3" s="186"/>
      <c r="B3" s="187"/>
      <c r="C3" s="188"/>
      <c r="D3" s="189"/>
      <c r="E3" s="190"/>
    </row>
    <row r="4" spans="1:6">
      <c r="A4" s="211" t="s">
        <v>477</v>
      </c>
      <c r="B4" s="187"/>
      <c r="C4" s="188"/>
      <c r="D4" s="189"/>
      <c r="E4" s="190"/>
      <c r="F4" s="190"/>
    </row>
    <row r="5" spans="1:6">
      <c r="A5" s="212"/>
      <c r="B5" s="202"/>
      <c r="C5" s="203"/>
      <c r="D5" s="204"/>
      <c r="E5" s="205"/>
      <c r="F5" s="190"/>
    </row>
    <row r="6" spans="1:6" ht="63.75">
      <c r="A6" s="180">
        <v>1</v>
      </c>
      <c r="B6" s="181" t="s">
        <v>478</v>
      </c>
      <c r="C6" s="182" t="s">
        <v>84</v>
      </c>
      <c r="D6" s="183">
        <v>342.3</v>
      </c>
      <c r="E6" s="498"/>
      <c r="F6" s="184">
        <f t="shared" ref="F6:F8" si="0">AVERAGE(D6*E6)</f>
        <v>0</v>
      </c>
    </row>
    <row r="7" spans="1:6" ht="63.75">
      <c r="A7" s="180">
        <v>2</v>
      </c>
      <c r="B7" s="181" t="s">
        <v>479</v>
      </c>
      <c r="C7" s="182" t="s">
        <v>84</v>
      </c>
      <c r="D7" s="183">
        <v>342.3</v>
      </c>
      <c r="E7" s="498"/>
      <c r="F7" s="184">
        <f t="shared" si="0"/>
        <v>0</v>
      </c>
    </row>
    <row r="8" spans="1:6" ht="63.75">
      <c r="A8" s="180">
        <v>3</v>
      </c>
      <c r="B8" s="181" t="s">
        <v>480</v>
      </c>
      <c r="C8" s="182" t="s">
        <v>84</v>
      </c>
      <c r="D8" s="183">
        <v>342.3</v>
      </c>
      <c r="E8" s="498"/>
      <c r="F8" s="184">
        <f t="shared" si="0"/>
        <v>0</v>
      </c>
    </row>
    <row r="9" spans="1:6">
      <c r="F9" s="210">
        <f>SUM(F3:F8)</f>
        <v>0</v>
      </c>
    </row>
  </sheetData>
  <sheetProtection algorithmName="SHA-512" hashValue="lumMtCGTPAjMVYL9wWN8XHblhp69pFEDlrYctj/Mk91PuhhZsGsQglJD7PrOq+IeqDmnoY9yEZbPAVVufuWjig==" saltValue="KUspO0jwojmz7pkGoUqCVg==" spinCount="100000" sheet="1" formatCells="0" formatColumns="0" formatRows="0" insertColumns="0" insertRows="0"/>
  <pageMargins left="0.7" right="0.7" top="0.75" bottom="0.75" header="0.3" footer="0.3"/>
  <pageSetup paperSize="9" orientation="portrait" r:id="rId1"/>
  <headerFooter>
    <oddHeader>&amp;L&amp;"Arial Black,Običajno"&amp;16&amp;K03+034region</oddHeader>
    <oddFooter>&amp;A&amp;RStran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3"/>
  <sheetViews>
    <sheetView view="pageBreakPreview" zoomScaleNormal="100" zoomScaleSheetLayoutView="100" workbookViewId="0">
      <selection activeCell="E7" sqref="E7"/>
    </sheetView>
  </sheetViews>
  <sheetFormatPr defaultRowHeight="15"/>
  <cols>
    <col min="1" max="1" width="9.140625" style="164"/>
    <col min="2" max="2" width="36.7109375" style="164" customWidth="1"/>
    <col min="3" max="3" width="8.28515625" style="164" customWidth="1"/>
    <col min="4" max="4" width="8" style="185" customWidth="1"/>
    <col min="5" max="5" width="11" style="494" customWidth="1"/>
    <col min="6" max="6" width="13.28515625" style="164" customWidth="1"/>
    <col min="7" max="8" width="9.140625" style="164" customWidth="1"/>
    <col min="9" max="16384" width="9.140625" style="164"/>
  </cols>
  <sheetData>
    <row r="1" spans="1:6" ht="18">
      <c r="A1" s="165" t="s">
        <v>454</v>
      </c>
      <c r="B1" s="168"/>
    </row>
    <row r="3" spans="1:6" ht="51">
      <c r="A3" s="196">
        <v>1</v>
      </c>
      <c r="B3" s="197" t="s">
        <v>481</v>
      </c>
      <c r="C3" s="198"/>
      <c r="D3" s="199"/>
      <c r="E3" s="495"/>
      <c r="F3" s="200"/>
    </row>
    <row r="4" spans="1:6">
      <c r="A4" s="213"/>
      <c r="B4" s="555" t="s">
        <v>482</v>
      </c>
      <c r="F4" s="556"/>
    </row>
    <row r="5" spans="1:6" ht="25.5">
      <c r="A5" s="213"/>
      <c r="B5" s="214" t="s">
        <v>483</v>
      </c>
      <c r="F5" s="556"/>
    </row>
    <row r="6" spans="1:6" ht="114.75">
      <c r="A6" s="213"/>
      <c r="B6" s="560" t="s">
        <v>484</v>
      </c>
      <c r="F6" s="556"/>
    </row>
    <row r="7" spans="1:6">
      <c r="A7" s="201"/>
      <c r="B7" s="561" t="s">
        <v>485</v>
      </c>
      <c r="C7" s="203" t="s">
        <v>73</v>
      </c>
      <c r="D7" s="204">
        <v>1</v>
      </c>
      <c r="E7" s="496"/>
      <c r="F7" s="206">
        <f t="shared" ref="F7" si="0">AVERAGE(D7*E7)</f>
        <v>0</v>
      </c>
    </row>
    <row r="8" spans="1:6" ht="25.5">
      <c r="A8" s="196"/>
      <c r="B8" s="562" t="s">
        <v>564</v>
      </c>
      <c r="C8" s="198"/>
      <c r="D8" s="199"/>
      <c r="E8" s="495"/>
      <c r="F8" s="200"/>
    </row>
    <row r="9" spans="1:6" ht="216.75">
      <c r="A9" s="201"/>
      <c r="B9" s="561" t="s">
        <v>565</v>
      </c>
      <c r="C9" s="203" t="s">
        <v>84</v>
      </c>
      <c r="D9" s="204">
        <v>23.4</v>
      </c>
      <c r="E9" s="496"/>
      <c r="F9" s="206">
        <f t="shared" ref="F9" si="1">AVERAGE(D9*E9)</f>
        <v>0</v>
      </c>
    </row>
    <row r="10" spans="1:6">
      <c r="A10" s="196">
        <v>2</v>
      </c>
      <c r="B10" s="562" t="s">
        <v>566</v>
      </c>
      <c r="C10" s="198"/>
      <c r="D10" s="199"/>
      <c r="E10" s="495"/>
      <c r="F10" s="200"/>
    </row>
    <row r="11" spans="1:6" ht="153">
      <c r="A11" s="213"/>
      <c r="B11" s="563" t="s">
        <v>563</v>
      </c>
      <c r="C11" s="188"/>
      <c r="D11" s="189"/>
      <c r="E11" s="497"/>
      <c r="F11" s="208"/>
    </row>
    <row r="12" spans="1:6" ht="382.5" customHeight="1">
      <c r="A12" s="201"/>
      <c r="B12" s="561" t="s">
        <v>567</v>
      </c>
      <c r="C12" s="203" t="s">
        <v>73</v>
      </c>
      <c r="D12" s="204">
        <v>1</v>
      </c>
      <c r="E12" s="496"/>
      <c r="F12" s="206">
        <f>(D12*E12)</f>
        <v>0</v>
      </c>
    </row>
    <row r="13" spans="1:6" ht="17.25" customHeight="1">
      <c r="A13" s="196">
        <v>3</v>
      </c>
      <c r="B13" s="562" t="s">
        <v>486</v>
      </c>
      <c r="C13" s="198"/>
      <c r="D13" s="199"/>
      <c r="E13" s="495"/>
      <c r="F13" s="200"/>
    </row>
    <row r="14" spans="1:6" ht="153">
      <c r="A14" s="213"/>
      <c r="B14" s="563" t="s">
        <v>563</v>
      </c>
      <c r="C14" s="188"/>
      <c r="D14" s="189"/>
      <c r="E14" s="497"/>
      <c r="F14" s="208"/>
    </row>
    <row r="15" spans="1:6" ht="371.25">
      <c r="A15" s="213"/>
      <c r="B15" s="564" t="s">
        <v>1110</v>
      </c>
      <c r="C15" s="565"/>
      <c r="D15" s="566"/>
      <c r="E15" s="570"/>
      <c r="F15" s="567"/>
    </row>
    <row r="16" spans="1:6" ht="52.5" customHeight="1">
      <c r="A16" s="213"/>
      <c r="B16" s="187" t="s">
        <v>1109</v>
      </c>
      <c r="C16" s="565"/>
      <c r="D16" s="566"/>
      <c r="E16" s="570"/>
      <c r="F16" s="567"/>
    </row>
    <row r="17" spans="1:6" ht="129" customHeight="1">
      <c r="A17" s="213"/>
      <c r="B17" s="187" t="s">
        <v>1108</v>
      </c>
      <c r="C17" s="565"/>
      <c r="D17" s="566"/>
      <c r="E17" s="570"/>
      <c r="F17" s="567"/>
    </row>
    <row r="18" spans="1:6" ht="63.75">
      <c r="A18" s="213"/>
      <c r="B18" s="187" t="s">
        <v>487</v>
      </c>
      <c r="C18" s="188"/>
      <c r="D18" s="189"/>
      <c r="E18" s="497"/>
      <c r="F18" s="208"/>
    </row>
    <row r="19" spans="1:6" ht="25.5">
      <c r="A19" s="213"/>
      <c r="B19" s="187" t="s">
        <v>488</v>
      </c>
      <c r="C19" s="188"/>
      <c r="D19" s="568"/>
      <c r="E19" s="497"/>
      <c r="F19" s="208"/>
    </row>
    <row r="20" spans="1:6" ht="38.25">
      <c r="A20" s="213"/>
      <c r="B20" s="187" t="s">
        <v>489</v>
      </c>
      <c r="C20" s="188"/>
      <c r="D20" s="189"/>
      <c r="E20" s="497"/>
      <c r="F20" s="208"/>
    </row>
    <row r="21" spans="1:6" ht="19.5" customHeight="1">
      <c r="A21" s="201"/>
      <c r="B21" s="202"/>
      <c r="C21" s="203" t="s">
        <v>73</v>
      </c>
      <c r="D21" s="204">
        <v>1</v>
      </c>
      <c r="E21" s="496"/>
      <c r="F21" s="206">
        <f>(D21*E21)</f>
        <v>0</v>
      </c>
    </row>
    <row r="22" spans="1:6" ht="17.25" customHeight="1">
      <c r="A22" s="186"/>
      <c r="B22" s="560"/>
      <c r="C22" s="188"/>
      <c r="D22" s="189"/>
      <c r="E22" s="497"/>
      <c r="F22" s="569">
        <f>SUM(F7:F21)</f>
        <v>0</v>
      </c>
    </row>
    <row r="23" spans="1:6">
      <c r="F23" s="210"/>
    </row>
  </sheetData>
  <sheetProtection algorithmName="SHA-512" hashValue="exYHwzZSSxpHK6Kp90mnmg8lpv28HkdevMHx9DVPx6LrjQpUqf3dEGUlPrKeKBxTfbCzvnM7F9JtAzHSy2sX3Q==" saltValue="fB/ld/trBl4jQ8/yh5vNvg==" spinCount="100000" sheet="1" formatCells="0" formatColumns="0" formatRows="0" insertColumns="0" insertRows="0"/>
  <pageMargins left="0.7" right="0.7" top="0.75" bottom="0.75" header="0.3" footer="0.3"/>
  <pageSetup paperSize="9" scale="91" orientation="portrait" r:id="rId1"/>
  <headerFooter>
    <oddHeader>&amp;L&amp;"Arial Black,Običajno"&amp;16&amp;K03+039region</oddHeader>
    <oddFooter>&amp;C&amp;A&amp;RStran &amp;P</oddFooter>
  </headerFooter>
  <rowBreaks count="3" manualBreakCount="3">
    <brk id="9" max="5" man="1"/>
    <brk id="12" max="5" man="1"/>
    <brk id="15" max="5"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7"/>
  <sheetViews>
    <sheetView view="pageBreakPreview" topLeftCell="A3" zoomScaleNormal="100" zoomScaleSheetLayoutView="100" workbookViewId="0">
      <selection activeCell="E4" sqref="E4"/>
    </sheetView>
  </sheetViews>
  <sheetFormatPr defaultRowHeight="15"/>
  <cols>
    <col min="1" max="1" width="9.5703125" style="219" customWidth="1"/>
    <col min="2" max="2" width="36.85546875" style="164" customWidth="1"/>
    <col min="3" max="3" width="7.7109375" style="164" customWidth="1"/>
    <col min="4" max="4" width="9.140625" style="164"/>
    <col min="5" max="5" width="9.7109375" style="494" customWidth="1"/>
    <col min="6" max="6" width="12.7109375" style="164" customWidth="1"/>
    <col min="7" max="16384" width="9.140625" style="164"/>
  </cols>
  <sheetData>
    <row r="1" spans="1:6" ht="18">
      <c r="A1" s="215" t="s">
        <v>455</v>
      </c>
      <c r="B1" s="168"/>
    </row>
    <row r="2" spans="1:6" ht="18">
      <c r="A2" s="215"/>
      <c r="B2" s="168"/>
    </row>
    <row r="3" spans="1:6">
      <c r="A3" s="216" t="s">
        <v>490</v>
      </c>
      <c r="B3" s="217"/>
      <c r="C3" s="182"/>
      <c r="D3" s="183"/>
      <c r="E3" s="498"/>
      <c r="F3" s="184"/>
    </row>
    <row r="4" spans="1:6" ht="191.25">
      <c r="A4" s="201">
        <v>1</v>
      </c>
      <c r="B4" s="448" t="s">
        <v>491</v>
      </c>
      <c r="C4" s="203" t="s">
        <v>73</v>
      </c>
      <c r="D4" s="204">
        <v>1</v>
      </c>
      <c r="E4" s="496"/>
      <c r="F4" s="206">
        <f t="shared" ref="F4:F6" si="0">AVERAGE(D4*E4)</f>
        <v>0</v>
      </c>
    </row>
    <row r="5" spans="1:6" ht="165.75">
      <c r="A5" s="201">
        <v>2</v>
      </c>
      <c r="B5" s="448" t="s">
        <v>1111</v>
      </c>
      <c r="C5" s="203" t="s">
        <v>73</v>
      </c>
      <c r="D5" s="204">
        <v>1</v>
      </c>
      <c r="E5" s="496"/>
      <c r="F5" s="206">
        <f t="shared" si="0"/>
        <v>0</v>
      </c>
    </row>
    <row r="6" spans="1:6" ht="127.5">
      <c r="A6" s="201">
        <v>3</v>
      </c>
      <c r="B6" s="448" t="s">
        <v>1112</v>
      </c>
      <c r="C6" s="203" t="s">
        <v>84</v>
      </c>
      <c r="D6" s="204">
        <v>9.6</v>
      </c>
      <c r="E6" s="496"/>
      <c r="F6" s="206">
        <f t="shared" si="0"/>
        <v>0</v>
      </c>
    </row>
    <row r="7" spans="1:6">
      <c r="F7" s="210">
        <f>SUM(F3:F6)</f>
        <v>0</v>
      </c>
    </row>
  </sheetData>
  <sheetProtection algorithmName="SHA-512" hashValue="kgupncL2d/w7wL6ecC5aObREcfk5cWzVF/KpehMkORTro6ZheY/zSKa7XZxeelvNuyPyE5A+2KOvMgYDeuj4gg==" saltValue="O/pmj3i7bDDbGpqVSo4Zyw==" spinCount="100000" sheet="1" formatCells="0" formatColumns="0" formatRows="0" insertColumns="0" insertRows="0"/>
  <pageMargins left="0.7" right="0.7" top="0.75" bottom="0.75" header="0.3" footer="0.3"/>
  <pageSetup paperSize="9" orientation="portrait" r:id="rId1"/>
  <headerFooter>
    <oddHeader>&amp;L&amp;"Arial Black,Običajno"&amp;16&amp;K03+039region</oddHeader>
    <oddFooter>&amp;A&amp;RStran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F37"/>
  <sheetViews>
    <sheetView view="pageBreakPreview" zoomScaleNormal="100" zoomScaleSheetLayoutView="100" workbookViewId="0">
      <selection activeCell="E6" sqref="E6"/>
    </sheetView>
  </sheetViews>
  <sheetFormatPr defaultRowHeight="15"/>
  <cols>
    <col min="1" max="1" width="9.140625" style="164"/>
    <col min="2" max="2" width="36.85546875" style="164" customWidth="1"/>
    <col min="3" max="3" width="9.140625" style="164"/>
    <col min="4" max="4" width="9.140625" style="185"/>
    <col min="5" max="5" width="7.85546875" style="494" customWidth="1"/>
    <col min="6" max="6" width="13" style="164" customWidth="1"/>
    <col min="7" max="16384" width="9.140625" style="164"/>
  </cols>
  <sheetData>
    <row r="1" spans="1:6" ht="18">
      <c r="A1" s="165" t="s">
        <v>456</v>
      </c>
    </row>
    <row r="2" spans="1:6" ht="76.5">
      <c r="A2" s="500"/>
      <c r="B2" s="428" t="s">
        <v>1141</v>
      </c>
      <c r="C2" s="502"/>
      <c r="D2" s="550"/>
      <c r="E2" s="558"/>
      <c r="F2" s="551"/>
    </row>
    <row r="3" spans="1:6" ht="63.75">
      <c r="A3" s="552"/>
      <c r="B3" s="448" t="s">
        <v>1140</v>
      </c>
      <c r="C3" s="170"/>
      <c r="D3" s="553"/>
      <c r="E3" s="559"/>
      <c r="F3" s="171"/>
    </row>
    <row r="4" spans="1:6" ht="18">
      <c r="A4" s="500"/>
      <c r="B4" s="554" t="s">
        <v>492</v>
      </c>
      <c r="C4" s="502"/>
      <c r="D4" s="550"/>
      <c r="E4" s="558"/>
      <c r="F4" s="551"/>
    </row>
    <row r="5" spans="1:6" ht="51">
      <c r="A5" s="504"/>
      <c r="B5" s="555" t="s">
        <v>493</v>
      </c>
      <c r="F5" s="556"/>
    </row>
    <row r="6" spans="1:6" ht="89.25">
      <c r="A6" s="180">
        <v>1</v>
      </c>
      <c r="B6" s="217" t="s">
        <v>494</v>
      </c>
      <c r="C6" s="182" t="s">
        <v>84</v>
      </c>
      <c r="D6" s="183">
        <v>6</v>
      </c>
      <c r="E6" s="498"/>
      <c r="F6" s="184">
        <f t="shared" ref="F6" si="0">AVERAGE(D6*E6)</f>
        <v>0</v>
      </c>
    </row>
    <row r="7" spans="1:6" ht="306">
      <c r="A7" s="196">
        <v>2</v>
      </c>
      <c r="B7" s="557" t="s">
        <v>495</v>
      </c>
      <c r="C7" s="198"/>
      <c r="D7" s="220"/>
      <c r="E7" s="495"/>
      <c r="F7" s="200"/>
    </row>
    <row r="8" spans="1:6">
      <c r="A8" s="201"/>
      <c r="B8" s="218" t="s">
        <v>496</v>
      </c>
      <c r="C8" s="203" t="s">
        <v>84</v>
      </c>
      <c r="D8" s="204">
        <v>107</v>
      </c>
      <c r="E8" s="496"/>
      <c r="F8" s="206">
        <f t="shared" ref="F8" si="1">AVERAGE(D8*E8)</f>
        <v>0</v>
      </c>
    </row>
    <row r="9" spans="1:6" ht="344.25">
      <c r="A9" s="196">
        <v>3</v>
      </c>
      <c r="B9" s="557" t="s">
        <v>497</v>
      </c>
      <c r="C9" s="198"/>
      <c r="D9" s="220"/>
      <c r="E9" s="495"/>
      <c r="F9" s="200"/>
    </row>
    <row r="10" spans="1:6" ht="25.5">
      <c r="A10" s="213"/>
      <c r="B10" s="214" t="s">
        <v>498</v>
      </c>
      <c r="C10" s="188" t="s">
        <v>84</v>
      </c>
      <c r="D10" s="189">
        <v>55.7</v>
      </c>
      <c r="E10" s="497"/>
      <c r="F10" s="208">
        <f t="shared" ref="F10:F12" si="2">AVERAGE(D10*E10)</f>
        <v>0</v>
      </c>
    </row>
    <row r="11" spans="1:6" ht="25.5">
      <c r="A11" s="213"/>
      <c r="B11" s="214" t="s">
        <v>499</v>
      </c>
      <c r="C11" s="188" t="s">
        <v>84</v>
      </c>
      <c r="D11" s="189">
        <v>15.4</v>
      </c>
      <c r="E11" s="497"/>
      <c r="F11" s="208">
        <f t="shared" si="2"/>
        <v>0</v>
      </c>
    </row>
    <row r="12" spans="1:6">
      <c r="A12" s="201"/>
      <c r="B12" s="218" t="s">
        <v>500</v>
      </c>
      <c r="C12" s="203" t="s">
        <v>84</v>
      </c>
      <c r="D12" s="204">
        <v>71</v>
      </c>
      <c r="E12" s="496"/>
      <c r="F12" s="206">
        <f t="shared" si="2"/>
        <v>0</v>
      </c>
    </row>
    <row r="13" spans="1:6" ht="191.25">
      <c r="A13" s="196">
        <v>4</v>
      </c>
      <c r="B13" s="557" t="s">
        <v>501</v>
      </c>
      <c r="C13" s="198"/>
      <c r="D13" s="220"/>
      <c r="E13" s="495"/>
      <c r="F13" s="200"/>
    </row>
    <row r="14" spans="1:6">
      <c r="A14" s="201"/>
      <c r="B14" s="214" t="s">
        <v>502</v>
      </c>
      <c r="C14" s="203" t="s">
        <v>84</v>
      </c>
      <c r="D14" s="204">
        <v>70</v>
      </c>
      <c r="E14" s="496"/>
      <c r="F14" s="206">
        <f t="shared" ref="F14:F15" si="3">AVERAGE(D14*E14)</f>
        <v>0</v>
      </c>
    </row>
    <row r="15" spans="1:6" ht="369.75">
      <c r="A15" s="180">
        <v>5</v>
      </c>
      <c r="B15" s="449" t="s">
        <v>1113</v>
      </c>
      <c r="C15" s="182" t="s">
        <v>84</v>
      </c>
      <c r="D15" s="183">
        <v>26.4</v>
      </c>
      <c r="E15" s="498"/>
      <c r="F15" s="184">
        <f t="shared" si="3"/>
        <v>0</v>
      </c>
    </row>
    <row r="16" spans="1:6" ht="350.25" customHeight="1">
      <c r="A16" s="196">
        <v>6</v>
      </c>
      <c r="B16" s="557" t="s">
        <v>503</v>
      </c>
      <c r="C16" s="198"/>
      <c r="D16" s="199"/>
      <c r="E16" s="495"/>
      <c r="F16" s="200"/>
    </row>
    <row r="17" spans="1:6" ht="20.25" customHeight="1">
      <c r="A17" s="213"/>
      <c r="B17" s="214" t="s">
        <v>504</v>
      </c>
      <c r="C17" s="188" t="s">
        <v>84</v>
      </c>
      <c r="D17" s="189">
        <v>24</v>
      </c>
      <c r="E17" s="497"/>
      <c r="F17" s="208">
        <f t="shared" ref="F17:F18" si="4">AVERAGE(D17*E17)</f>
        <v>0</v>
      </c>
    </row>
    <row r="18" spans="1:6" ht="20.25" customHeight="1">
      <c r="A18" s="201"/>
      <c r="B18" s="218" t="s">
        <v>505</v>
      </c>
      <c r="C18" s="203" t="s">
        <v>84</v>
      </c>
      <c r="D18" s="204">
        <v>10</v>
      </c>
      <c r="E18" s="496"/>
      <c r="F18" s="206">
        <f t="shared" si="4"/>
        <v>0</v>
      </c>
    </row>
    <row r="19" spans="1:6" ht="111" customHeight="1">
      <c r="A19" s="196">
        <v>7</v>
      </c>
      <c r="B19" s="428" t="s">
        <v>1114</v>
      </c>
      <c r="C19" s="221"/>
      <c r="D19" s="222"/>
      <c r="E19" s="545"/>
      <c r="F19" s="223"/>
    </row>
    <row r="20" spans="1:6" ht="27.75" customHeight="1">
      <c r="A20" s="201"/>
      <c r="B20" s="448" t="s">
        <v>1115</v>
      </c>
      <c r="C20" s="224" t="s">
        <v>73</v>
      </c>
      <c r="D20" s="225">
        <v>10</v>
      </c>
      <c r="E20" s="547"/>
      <c r="F20" s="226">
        <f t="shared" ref="F20" si="5">AVERAGE(D20*E20)</f>
        <v>0</v>
      </c>
    </row>
    <row r="21" spans="1:6" ht="20.25" customHeight="1">
      <c r="A21" s="186"/>
      <c r="B21" s="214"/>
      <c r="C21" s="188"/>
      <c r="D21" s="189"/>
      <c r="E21" s="497"/>
      <c r="F21" s="190"/>
    </row>
    <row r="22" spans="1:6" ht="20.25" customHeight="1">
      <c r="A22" s="196"/>
      <c r="B22" s="554" t="s">
        <v>506</v>
      </c>
      <c r="C22" s="198"/>
      <c r="D22" s="199"/>
      <c r="E22" s="495"/>
      <c r="F22" s="200"/>
    </row>
    <row r="23" spans="1:6" ht="178.5">
      <c r="A23" s="201"/>
      <c r="B23" s="458" t="s">
        <v>507</v>
      </c>
      <c r="C23" s="203"/>
      <c r="D23" s="204"/>
      <c r="E23" s="496"/>
      <c r="F23" s="206"/>
    </row>
    <row r="24" spans="1:6" ht="115.5" customHeight="1">
      <c r="A24" s="196">
        <v>8</v>
      </c>
      <c r="B24" s="428" t="s">
        <v>508</v>
      </c>
      <c r="C24" s="198"/>
      <c r="D24" s="199"/>
      <c r="E24" s="495"/>
      <c r="F24" s="200"/>
    </row>
    <row r="25" spans="1:6" ht="25.5">
      <c r="A25" s="201"/>
      <c r="B25" s="448" t="s">
        <v>509</v>
      </c>
      <c r="C25" s="224" t="s">
        <v>84</v>
      </c>
      <c r="D25" s="225">
        <v>10.5</v>
      </c>
      <c r="E25" s="547"/>
      <c r="F25" s="226">
        <f t="shared" ref="F25" si="6">AVERAGE(D25*E25)</f>
        <v>0</v>
      </c>
    </row>
    <row r="26" spans="1:6" ht="293.25">
      <c r="A26" s="196">
        <v>9</v>
      </c>
      <c r="B26" s="428" t="s">
        <v>1116</v>
      </c>
      <c r="C26" s="221"/>
      <c r="D26" s="227"/>
      <c r="E26" s="548"/>
      <c r="F26" s="223"/>
    </row>
    <row r="27" spans="1:6" ht="25.5">
      <c r="A27" s="201"/>
      <c r="B27" s="218" t="s">
        <v>510</v>
      </c>
      <c r="C27" s="224" t="s">
        <v>84</v>
      </c>
      <c r="D27" s="225">
        <v>45</v>
      </c>
      <c r="E27" s="547"/>
      <c r="F27" s="226">
        <f t="shared" ref="F27" si="7">AVERAGE(D27*E27)</f>
        <v>0</v>
      </c>
    </row>
    <row r="28" spans="1:6" ht="395.25">
      <c r="A28" s="196">
        <v>10</v>
      </c>
      <c r="B28" s="557" t="s">
        <v>511</v>
      </c>
      <c r="C28" s="221"/>
      <c r="D28" s="222"/>
      <c r="E28" s="548"/>
      <c r="F28" s="223"/>
    </row>
    <row r="29" spans="1:6" ht="25.5">
      <c r="A29" s="213"/>
      <c r="B29" s="214" t="s">
        <v>512</v>
      </c>
      <c r="C29" s="228" t="s">
        <v>84</v>
      </c>
      <c r="D29" s="229">
        <v>141</v>
      </c>
      <c r="E29" s="546"/>
      <c r="F29" s="230">
        <f t="shared" ref="F29:F30" si="8">AVERAGE(D29*E29)</f>
        <v>0</v>
      </c>
    </row>
    <row r="30" spans="1:6">
      <c r="A30" s="201"/>
      <c r="B30" s="218" t="s">
        <v>513</v>
      </c>
      <c r="C30" s="224" t="s">
        <v>75</v>
      </c>
      <c r="D30" s="225">
        <v>2</v>
      </c>
      <c r="E30" s="547"/>
      <c r="F30" s="226">
        <f t="shared" si="8"/>
        <v>0</v>
      </c>
    </row>
    <row r="31" spans="1:6" ht="140.25">
      <c r="A31" s="196">
        <v>11</v>
      </c>
      <c r="B31" s="557" t="s">
        <v>514</v>
      </c>
      <c r="C31" s="221"/>
      <c r="D31" s="222"/>
      <c r="E31" s="548"/>
      <c r="F31" s="223"/>
    </row>
    <row r="32" spans="1:6">
      <c r="A32" s="201"/>
      <c r="B32" s="218" t="s">
        <v>515</v>
      </c>
      <c r="C32" s="224" t="s">
        <v>86</v>
      </c>
      <c r="D32" s="225">
        <v>33</v>
      </c>
      <c r="E32" s="547"/>
      <c r="F32" s="226">
        <f t="shared" ref="F32" si="9">AVERAGE(D32*E32)</f>
        <v>0</v>
      </c>
    </row>
    <row r="33" spans="1:6" ht="153">
      <c r="A33" s="196">
        <v>12</v>
      </c>
      <c r="B33" s="557" t="s">
        <v>516</v>
      </c>
      <c r="C33" s="221"/>
      <c r="D33" s="222"/>
      <c r="E33" s="548"/>
      <c r="F33" s="223"/>
    </row>
    <row r="34" spans="1:6" ht="25.5">
      <c r="A34" s="201"/>
      <c r="B34" s="218" t="s">
        <v>517</v>
      </c>
      <c r="C34" s="224" t="s">
        <v>84</v>
      </c>
      <c r="D34" s="225">
        <v>19</v>
      </c>
      <c r="E34" s="547"/>
      <c r="F34" s="226">
        <f t="shared" ref="F34" si="10">AVERAGE(D34*E34)</f>
        <v>0</v>
      </c>
    </row>
    <row r="35" spans="1:6" ht="140.25">
      <c r="A35" s="196">
        <v>13</v>
      </c>
      <c r="B35" s="557" t="s">
        <v>518</v>
      </c>
      <c r="C35" s="221"/>
      <c r="D35" s="222"/>
      <c r="E35" s="545"/>
      <c r="F35" s="223"/>
    </row>
    <row r="36" spans="1:6">
      <c r="A36" s="201"/>
      <c r="B36" s="218" t="s">
        <v>519</v>
      </c>
      <c r="C36" s="224" t="s">
        <v>84</v>
      </c>
      <c r="D36" s="225">
        <v>59</v>
      </c>
      <c r="E36" s="547"/>
      <c r="F36" s="226">
        <f t="shared" ref="F36" si="11">AVERAGE(D36*E36)</f>
        <v>0</v>
      </c>
    </row>
    <row r="37" spans="1:6">
      <c r="C37" s="163"/>
      <c r="F37" s="210">
        <f>SUM(F2:F36)</f>
        <v>0</v>
      </c>
    </row>
  </sheetData>
  <sheetProtection algorithmName="SHA-512" hashValue="xjTEvzRQObO3aMXcW0WQaZ/Ts1YXeYdRgN6XFvSJp8fTBjNMdTiO3e3Z3J0D9y1RBrSFTxAxbXl+6e38NluSbQ==" saltValue="rDqmUKIBPemevHQhlulvEw==" spinCount="100000" sheet="1" formatCells="0" formatColumns="0" formatRows="0" insertColumns="0" insertRows="0"/>
  <pageMargins left="0.7" right="0.7" top="0.75" bottom="0.75" header="0.3" footer="0.3"/>
  <pageSetup paperSize="9" fitToHeight="0" orientation="portrait" r:id="rId1"/>
  <headerFooter>
    <oddHeader>&amp;L&amp;"Arial Black,Običajno"&amp;16&amp;K03+034region</oddHeader>
    <oddFooter>&amp;C&amp;A&amp;RStran &amp;P</oddFooter>
  </headerFooter>
  <rowBreaks count="6" manualBreakCount="6">
    <brk id="8" max="5" man="1"/>
    <brk id="12" max="5" man="1"/>
    <brk id="15" max="5" man="1"/>
    <brk id="21" max="5" man="1"/>
    <brk id="27" max="5" man="1"/>
    <brk id="32" max="5"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32"/>
  <sheetViews>
    <sheetView view="pageBreakPreview" zoomScaleNormal="100" zoomScaleSheetLayoutView="100" workbookViewId="0">
      <selection activeCell="E4" sqref="E4"/>
    </sheetView>
  </sheetViews>
  <sheetFormatPr defaultRowHeight="14.25"/>
  <cols>
    <col min="1" max="1" width="9.140625" style="163"/>
    <col min="2" max="2" width="36.7109375" style="163" customWidth="1"/>
    <col min="3" max="3" width="9.140625" style="163"/>
    <col min="4" max="4" width="9.140625" style="429"/>
    <col min="5" max="5" width="8" style="163" customWidth="1"/>
    <col min="6" max="6" width="12.85546875" style="163" customWidth="1"/>
    <col min="7" max="16384" width="9.140625" style="163"/>
  </cols>
  <sheetData>
    <row r="1" spans="1:6" ht="18">
      <c r="A1" s="165" t="s">
        <v>457</v>
      </c>
    </row>
    <row r="2" spans="1:6" ht="18">
      <c r="A2" s="165"/>
    </row>
    <row r="3" spans="1:6" ht="217.5" customHeight="1">
      <c r="A3" s="238">
        <v>1</v>
      </c>
      <c r="B3" s="239" t="s">
        <v>1029</v>
      </c>
      <c r="C3" s="430"/>
      <c r="D3" s="431"/>
      <c r="E3" s="539"/>
      <c r="F3" s="432"/>
    </row>
    <row r="4" spans="1:6">
      <c r="A4" s="433"/>
      <c r="B4" s="434" t="s">
        <v>520</v>
      </c>
      <c r="C4" s="435" t="s">
        <v>84</v>
      </c>
      <c r="D4" s="436">
        <v>107</v>
      </c>
      <c r="E4" s="542"/>
      <c r="F4" s="437">
        <f>AVERAGE(D4*E4)</f>
        <v>0</v>
      </c>
    </row>
    <row r="5" spans="1:6" ht="153">
      <c r="A5" s="238">
        <v>2</v>
      </c>
      <c r="B5" s="239" t="s">
        <v>1030</v>
      </c>
      <c r="C5" s="430"/>
      <c r="D5" s="431"/>
      <c r="E5" s="539"/>
      <c r="F5" s="432"/>
    </row>
    <row r="6" spans="1:6">
      <c r="A6" s="433"/>
      <c r="B6" s="434"/>
      <c r="C6" s="435" t="s">
        <v>84</v>
      </c>
      <c r="D6" s="436">
        <v>55.7</v>
      </c>
      <c r="E6" s="542"/>
      <c r="F6" s="437">
        <f>AVERAGE(D6*E6)</f>
        <v>0</v>
      </c>
    </row>
    <row r="7" spans="1:6" ht="180" customHeight="1">
      <c r="A7" s="238">
        <v>3</v>
      </c>
      <c r="B7" s="239" t="s">
        <v>1117</v>
      </c>
      <c r="C7" s="430"/>
      <c r="D7" s="431"/>
      <c r="E7" s="539"/>
      <c r="F7" s="432"/>
    </row>
    <row r="8" spans="1:6">
      <c r="A8" s="433"/>
      <c r="B8" s="434" t="s">
        <v>521</v>
      </c>
      <c r="C8" s="435" t="s">
        <v>84</v>
      </c>
      <c r="D8" s="436">
        <v>85.4</v>
      </c>
      <c r="E8" s="542"/>
      <c r="F8" s="437">
        <f>AVERAGE(D8*E8)</f>
        <v>0</v>
      </c>
    </row>
    <row r="9" spans="1:6" ht="180.75" customHeight="1">
      <c r="A9" s="238">
        <v>4</v>
      </c>
      <c r="B9" s="239" t="s">
        <v>1031</v>
      </c>
      <c r="C9" s="430"/>
      <c r="D9" s="438"/>
      <c r="E9" s="539"/>
      <c r="F9" s="432"/>
    </row>
    <row r="10" spans="1:6">
      <c r="A10" s="433"/>
      <c r="B10" s="434"/>
      <c r="C10" s="435" t="s">
        <v>84</v>
      </c>
      <c r="D10" s="436">
        <v>26.4</v>
      </c>
      <c r="E10" s="542"/>
      <c r="F10" s="437">
        <f>AVERAGE(D10*E10)</f>
        <v>0</v>
      </c>
    </row>
    <row r="11" spans="1:6" ht="178.5">
      <c r="A11" s="238">
        <v>5</v>
      </c>
      <c r="B11" s="239" t="s">
        <v>1118</v>
      </c>
      <c r="C11" s="430"/>
      <c r="D11" s="438"/>
      <c r="E11" s="539"/>
      <c r="F11" s="432"/>
    </row>
    <row r="12" spans="1:6">
      <c r="A12" s="433"/>
      <c r="B12" s="434"/>
      <c r="C12" s="435" t="s">
        <v>84</v>
      </c>
      <c r="D12" s="436">
        <v>10</v>
      </c>
      <c r="E12" s="542"/>
      <c r="F12" s="437">
        <f>AVERAGE(D12*E12)</f>
        <v>0</v>
      </c>
    </row>
    <row r="13" spans="1:6" ht="153">
      <c r="A13" s="238">
        <v>6</v>
      </c>
      <c r="B13" s="239" t="s">
        <v>1032</v>
      </c>
      <c r="C13" s="430"/>
      <c r="D13" s="438"/>
      <c r="E13" s="539"/>
      <c r="F13" s="432"/>
    </row>
    <row r="14" spans="1:6">
      <c r="A14" s="433"/>
      <c r="B14" s="434"/>
      <c r="C14" s="435" t="s">
        <v>84</v>
      </c>
      <c r="D14" s="436">
        <v>24</v>
      </c>
      <c r="E14" s="542"/>
      <c r="F14" s="437">
        <f>AVERAGE(D14*E14)</f>
        <v>0</v>
      </c>
    </row>
    <row r="15" spans="1:6" ht="141.75" customHeight="1">
      <c r="A15" s="238">
        <v>7</v>
      </c>
      <c r="B15" s="239" t="s">
        <v>1033</v>
      </c>
      <c r="C15" s="430"/>
      <c r="D15" s="438"/>
      <c r="E15" s="539"/>
      <c r="F15" s="432"/>
    </row>
    <row r="16" spans="1:6">
      <c r="A16" s="433"/>
      <c r="B16" s="434"/>
      <c r="C16" s="435" t="s">
        <v>84</v>
      </c>
      <c r="D16" s="436">
        <v>10.5</v>
      </c>
      <c r="E16" s="542"/>
      <c r="F16" s="437">
        <f>AVERAGE(D16*E16)</f>
        <v>0</v>
      </c>
    </row>
    <row r="17" spans="1:6" ht="127.5">
      <c r="A17" s="238">
        <v>8</v>
      </c>
      <c r="B17" s="239" t="s">
        <v>1034</v>
      </c>
      <c r="C17" s="430"/>
      <c r="D17" s="438"/>
      <c r="E17" s="539"/>
      <c r="F17" s="432"/>
    </row>
    <row r="18" spans="1:6">
      <c r="A18" s="433"/>
      <c r="B18" s="434"/>
      <c r="C18" s="435" t="s">
        <v>84</v>
      </c>
      <c r="D18" s="436">
        <v>45</v>
      </c>
      <c r="E18" s="542"/>
      <c r="F18" s="437">
        <f>AVERAGE(D18*E18)</f>
        <v>0</v>
      </c>
    </row>
    <row r="19" spans="1:6" ht="142.5" customHeight="1">
      <c r="A19" s="238">
        <v>9</v>
      </c>
      <c r="B19" s="239" t="s">
        <v>1035</v>
      </c>
      <c r="C19" s="430"/>
      <c r="D19" s="438"/>
      <c r="E19" s="539"/>
      <c r="F19" s="432"/>
    </row>
    <row r="20" spans="1:6">
      <c r="A20" s="433"/>
      <c r="B20" s="434"/>
      <c r="C20" s="435" t="s">
        <v>84</v>
      </c>
      <c r="D20" s="436">
        <v>141</v>
      </c>
      <c r="E20" s="542"/>
      <c r="F20" s="437">
        <f>AVERAGE(D20*E20)</f>
        <v>0</v>
      </c>
    </row>
    <row r="21" spans="1:6" ht="144" customHeight="1">
      <c r="A21" s="238">
        <v>10</v>
      </c>
      <c r="B21" s="239" t="s">
        <v>1036</v>
      </c>
      <c r="C21" s="430"/>
      <c r="D21" s="438"/>
      <c r="E21" s="539"/>
      <c r="F21" s="432"/>
    </row>
    <row r="22" spans="1:6">
      <c r="A22" s="433"/>
      <c r="B22" s="434"/>
      <c r="C22" s="435" t="s">
        <v>84</v>
      </c>
      <c r="D22" s="436">
        <v>15</v>
      </c>
      <c r="E22" s="542"/>
      <c r="F22" s="437">
        <f>AVERAGE(D22*E22)</f>
        <v>0</v>
      </c>
    </row>
    <row r="23" spans="1:6" ht="143.25" customHeight="1">
      <c r="A23" s="238">
        <v>11</v>
      </c>
      <c r="B23" s="239" t="s">
        <v>1037</v>
      </c>
      <c r="C23" s="430"/>
      <c r="D23" s="431"/>
      <c r="E23" s="539"/>
      <c r="F23" s="432"/>
    </row>
    <row r="24" spans="1:6">
      <c r="A24" s="433"/>
      <c r="B24" s="434"/>
      <c r="C24" s="435" t="s">
        <v>84</v>
      </c>
      <c r="D24" s="436">
        <v>19</v>
      </c>
      <c r="E24" s="542"/>
      <c r="F24" s="437">
        <f>AVERAGE(D24*E24)</f>
        <v>0</v>
      </c>
    </row>
    <row r="25" spans="1:6" ht="141" customHeight="1">
      <c r="A25" s="238">
        <v>12</v>
      </c>
      <c r="B25" s="239" t="s">
        <v>1038</v>
      </c>
      <c r="C25" s="430"/>
      <c r="D25" s="438"/>
      <c r="E25" s="539"/>
      <c r="F25" s="432"/>
    </row>
    <row r="26" spans="1:6">
      <c r="A26" s="433"/>
      <c r="B26" s="434"/>
      <c r="C26" s="435" t="s">
        <v>84</v>
      </c>
      <c r="D26" s="436">
        <v>59</v>
      </c>
      <c r="E26" s="542"/>
      <c r="F26" s="437">
        <f>AVERAGE(D26*E26)</f>
        <v>0</v>
      </c>
    </row>
    <row r="27" spans="1:6" ht="167.25" customHeight="1">
      <c r="A27" s="238">
        <v>13</v>
      </c>
      <c r="B27" s="239" t="s">
        <v>1039</v>
      </c>
      <c r="C27" s="430"/>
      <c r="D27" s="438"/>
      <c r="E27" s="539"/>
      <c r="F27" s="432"/>
    </row>
    <row r="28" spans="1:6">
      <c r="A28" s="439"/>
      <c r="B28" s="440" t="s">
        <v>522</v>
      </c>
      <c r="C28" s="441" t="s">
        <v>84</v>
      </c>
      <c r="D28" s="442">
        <v>39.6</v>
      </c>
      <c r="E28" s="541"/>
      <c r="F28" s="443">
        <f>AVERAGE(D28*E28)</f>
        <v>0</v>
      </c>
    </row>
    <row r="29" spans="1:6">
      <c r="A29" s="433"/>
      <c r="B29" s="234" t="s">
        <v>523</v>
      </c>
      <c r="C29" s="435" t="s">
        <v>84</v>
      </c>
      <c r="D29" s="436">
        <v>24.2</v>
      </c>
      <c r="E29" s="542"/>
      <c r="F29" s="437">
        <f>AVERAGE(D29*E29)</f>
        <v>0</v>
      </c>
    </row>
    <row r="30" spans="1:6" ht="102">
      <c r="A30" s="238">
        <v>14</v>
      </c>
      <c r="B30" s="239" t="s">
        <v>1040</v>
      </c>
      <c r="C30" s="430"/>
      <c r="D30" s="438"/>
      <c r="E30" s="539"/>
      <c r="F30" s="432"/>
    </row>
    <row r="31" spans="1:6">
      <c r="A31" s="433"/>
      <c r="B31" s="234" t="s">
        <v>524</v>
      </c>
      <c r="C31" s="435" t="s">
        <v>84</v>
      </c>
      <c r="D31" s="436">
        <v>15.6</v>
      </c>
      <c r="E31" s="542"/>
      <c r="F31" s="437">
        <f>AVERAGE(D31*E31)</f>
        <v>0</v>
      </c>
    </row>
    <row r="32" spans="1:6" ht="15">
      <c r="F32" s="210">
        <f>SUM(F3:F31)</f>
        <v>0</v>
      </c>
    </row>
  </sheetData>
  <sheetProtection algorithmName="SHA-512" hashValue="SGG+J9IZdJLVE2L0bWfkG3FbHkfPK7b3GX4br/IPLNz+z7kgF03FAyCqsUrwzbmFh+z7ccumf4mETzGVBhHYhQ==" saltValue="G6kGHSrk7FaJF+eeWBsp7g==" spinCount="100000" sheet="1" formatCells="0" formatColumns="0" formatRows="0" insertColumns="0" insertRows="0"/>
  <pageMargins left="0.7" right="0.7" top="0.75" bottom="0.75" header="0.3" footer="0.3"/>
  <pageSetup paperSize="9" orientation="portrait" r:id="rId1"/>
  <headerFooter>
    <oddHeader>&amp;L&amp;"Arial Black,Običajno"&amp;16&amp;K03+059region</oddHeader>
    <oddFooter>&amp;A&amp;RStran &amp;P</oddFooter>
  </headerFooter>
  <rowBreaks count="4" manualBreakCount="4">
    <brk id="6" max="16383" man="1"/>
    <brk id="10" max="16383" man="1"/>
    <brk id="16" max="16383" man="1"/>
    <brk id="24"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I14"/>
  <sheetViews>
    <sheetView tabSelected="1" view="pageBreakPreview" zoomScaleNormal="100" zoomScaleSheetLayoutView="100" workbookViewId="0">
      <selection activeCell="E4" sqref="E4"/>
    </sheetView>
  </sheetViews>
  <sheetFormatPr defaultRowHeight="15"/>
  <cols>
    <col min="1" max="1" width="9.140625" style="164"/>
    <col min="2" max="2" width="36.85546875" style="164" customWidth="1"/>
    <col min="3" max="4" width="9.140625" style="164"/>
    <col min="5" max="5" width="9.140625" style="494"/>
    <col min="6" max="6" width="12.5703125" style="164" customWidth="1"/>
    <col min="7" max="16384" width="9.140625" style="164"/>
  </cols>
  <sheetData>
    <row r="1" spans="1:9" ht="18">
      <c r="A1" s="165" t="s">
        <v>525</v>
      </c>
    </row>
    <row r="3" spans="1:9" ht="244.5" customHeight="1">
      <c r="A3" s="196">
        <v>1</v>
      </c>
      <c r="B3" s="239" t="s">
        <v>1041</v>
      </c>
      <c r="C3" s="198"/>
      <c r="D3" s="220"/>
      <c r="E3" s="495"/>
      <c r="F3" s="200"/>
      <c r="I3" s="445"/>
    </row>
    <row r="4" spans="1:9">
      <c r="A4" s="201"/>
      <c r="B4" s="434" t="s">
        <v>526</v>
      </c>
      <c r="C4" s="203" t="s">
        <v>84</v>
      </c>
      <c r="D4" s="204">
        <v>123.4</v>
      </c>
      <c r="E4" s="496"/>
      <c r="F4" s="206">
        <f t="shared" ref="F4" si="0">AVERAGE(D4*E4)</f>
        <v>0</v>
      </c>
    </row>
    <row r="5" spans="1:9" ht="396.75" customHeight="1">
      <c r="A5" s="196">
        <v>2</v>
      </c>
      <c r="B5" s="239" t="s">
        <v>1119</v>
      </c>
      <c r="C5" s="231"/>
      <c r="D5" s="227"/>
      <c r="E5" s="545"/>
      <c r="F5" s="232"/>
    </row>
    <row r="6" spans="1:9" ht="153">
      <c r="A6" s="213"/>
      <c r="B6" s="440" t="s">
        <v>1120</v>
      </c>
      <c r="C6" s="228"/>
      <c r="D6" s="229"/>
      <c r="E6" s="546"/>
      <c r="F6" s="230"/>
    </row>
    <row r="7" spans="1:9">
      <c r="A7" s="201"/>
      <c r="B7" s="434" t="s">
        <v>527</v>
      </c>
      <c r="C7" s="224" t="s">
        <v>84</v>
      </c>
      <c r="D7" s="225">
        <v>280</v>
      </c>
      <c r="E7" s="547"/>
      <c r="F7" s="226">
        <f>(D7*E7)</f>
        <v>0</v>
      </c>
    </row>
    <row r="8" spans="1:9" ht="114.75">
      <c r="A8" s="196">
        <v>3</v>
      </c>
      <c r="B8" s="239" t="s">
        <v>1121</v>
      </c>
      <c r="C8" s="221"/>
      <c r="D8" s="222"/>
      <c r="E8" s="548"/>
      <c r="F8" s="223"/>
    </row>
    <row r="9" spans="1:9">
      <c r="A9" s="201"/>
      <c r="B9" s="434" t="s">
        <v>528</v>
      </c>
      <c r="C9" s="224" t="s">
        <v>84</v>
      </c>
      <c r="D9" s="225">
        <v>59</v>
      </c>
      <c r="E9" s="547"/>
      <c r="F9" s="226">
        <f>(D9*E9)</f>
        <v>0</v>
      </c>
    </row>
    <row r="10" spans="1:9" ht="89.25">
      <c r="A10" s="233">
        <v>4</v>
      </c>
      <c r="B10" s="239" t="s">
        <v>529</v>
      </c>
      <c r="C10" s="167"/>
      <c r="D10" s="199"/>
      <c r="E10" s="495"/>
      <c r="F10" s="223"/>
    </row>
    <row r="11" spans="1:9">
      <c r="A11" s="209"/>
      <c r="B11" s="434" t="s">
        <v>530</v>
      </c>
      <c r="C11" s="444" t="s">
        <v>86</v>
      </c>
      <c r="D11" s="225">
        <v>45</v>
      </c>
      <c r="E11" s="496"/>
      <c r="F11" s="226">
        <f>(D11*E11)</f>
        <v>0</v>
      </c>
    </row>
    <row r="12" spans="1:9">
      <c r="D12" s="219"/>
      <c r="E12" s="549"/>
      <c r="F12" s="210">
        <f>SUM(F3:F11)</f>
        <v>0</v>
      </c>
    </row>
    <row r="13" spans="1:9">
      <c r="B13" s="235"/>
      <c r="D13" s="219"/>
    </row>
    <row r="14" spans="1:9">
      <c r="B14" s="185"/>
    </row>
  </sheetData>
  <sheetProtection algorithmName="SHA-512" hashValue="Rv82Rx7xn8s8e10LFdS3hpjsLBNUs2WOggy8sUjOo8TrUI31I/zJUzPc08r4ki/BkLLhxlTsGjIJ6jiZ+FBGGw==" saltValue="i6U/arp+yxSDsb+aaxepMQ==" spinCount="100000" sheet="1" formatCells="0" formatColumns="0" formatRows="0" insertColumns="0" insertRows="0"/>
  <pageMargins left="0.7" right="0.7" top="0.75" bottom="0.75" header="0.3" footer="0.3"/>
  <pageSetup paperSize="9" orientation="portrait" r:id="rId1"/>
  <headerFooter>
    <oddHeader>&amp;L&amp;"Arial Black,Običajno"&amp;16&amp;K03+059region</oddHeader>
    <oddFooter>&amp;C&amp;A&amp;RStran &amp;P</oddFooter>
  </headerFooter>
  <rowBreaks count="2" manualBreakCount="2">
    <brk id="4" max="5" man="1"/>
    <brk id="7" max="5"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22"/>
  <sheetViews>
    <sheetView view="pageBreakPreview" zoomScaleNormal="100" zoomScaleSheetLayoutView="100" workbookViewId="0">
      <selection activeCell="E3" sqref="E3"/>
    </sheetView>
  </sheetViews>
  <sheetFormatPr defaultRowHeight="15"/>
  <cols>
    <col min="1" max="1" width="9.140625" style="164"/>
    <col min="2" max="2" width="36.85546875" style="164" customWidth="1"/>
    <col min="3" max="3" width="7.42578125" style="164" customWidth="1"/>
    <col min="4" max="4" width="9.140625" style="164"/>
    <col min="5" max="5" width="10.5703125" style="164" customWidth="1"/>
    <col min="6" max="6" width="11.5703125" style="164" customWidth="1"/>
    <col min="7" max="16384" width="9.140625" style="164"/>
  </cols>
  <sheetData>
    <row r="1" spans="1:7" ht="18">
      <c r="A1" s="165" t="s">
        <v>531</v>
      </c>
    </row>
    <row r="3" spans="1:7" ht="76.5">
      <c r="A3" s="180">
        <v>1</v>
      </c>
      <c r="B3" s="449" t="s">
        <v>1152</v>
      </c>
      <c r="C3" s="450" t="s">
        <v>84</v>
      </c>
      <c r="D3" s="236">
        <v>400</v>
      </c>
      <c r="E3" s="538"/>
      <c r="F3" s="237">
        <f>AVERAGE(D3*E3)</f>
        <v>0</v>
      </c>
      <c r="G3" s="459"/>
    </row>
    <row r="4" spans="1:7">
      <c r="A4" s="168"/>
      <c r="B4" s="168"/>
      <c r="C4" s="168"/>
      <c r="D4" s="168"/>
      <c r="E4" s="168"/>
      <c r="F4" s="210">
        <f>SUM(F3:F3)</f>
        <v>0</v>
      </c>
    </row>
    <row r="5" spans="1:7">
      <c r="A5" s="168"/>
      <c r="B5" s="168"/>
      <c r="C5" s="168"/>
      <c r="D5" s="168"/>
      <c r="E5" s="168"/>
      <c r="F5" s="168"/>
    </row>
    <row r="6" spans="1:7">
      <c r="A6" s="168"/>
      <c r="B6" s="168"/>
      <c r="C6" s="168"/>
      <c r="D6" s="168"/>
      <c r="E6" s="168"/>
      <c r="F6" s="168"/>
    </row>
    <row r="7" spans="1:7">
      <c r="A7" s="168"/>
      <c r="B7" s="168"/>
      <c r="C7" s="168"/>
      <c r="D7" s="168"/>
      <c r="E7" s="168"/>
      <c r="F7" s="168"/>
    </row>
    <row r="8" spans="1:7">
      <c r="A8" s="168"/>
      <c r="B8" s="168"/>
      <c r="C8" s="168"/>
      <c r="D8" s="168"/>
      <c r="E8" s="168"/>
      <c r="F8" s="168"/>
    </row>
    <row r="9" spans="1:7">
      <c r="A9" s="168"/>
      <c r="B9" s="168"/>
      <c r="C9" s="168"/>
      <c r="D9" s="168"/>
      <c r="E9" s="168"/>
      <c r="F9" s="168"/>
    </row>
    <row r="10" spans="1:7">
      <c r="A10" s="168"/>
      <c r="B10" s="168"/>
      <c r="C10" s="168"/>
      <c r="D10" s="168"/>
      <c r="E10" s="168"/>
      <c r="F10" s="168"/>
    </row>
    <row r="11" spans="1:7">
      <c r="A11" s="168"/>
      <c r="B11" s="168"/>
      <c r="C11" s="168"/>
      <c r="D11" s="168"/>
      <c r="E11" s="168"/>
      <c r="F11" s="168"/>
    </row>
    <row r="12" spans="1:7">
      <c r="A12" s="168"/>
      <c r="B12" s="168"/>
      <c r="C12" s="168"/>
      <c r="D12" s="168"/>
      <c r="E12" s="168"/>
      <c r="F12" s="168"/>
    </row>
    <row r="13" spans="1:7">
      <c r="A13" s="168"/>
      <c r="B13" s="168"/>
      <c r="C13" s="168"/>
      <c r="D13" s="168"/>
      <c r="E13" s="168"/>
      <c r="F13" s="168"/>
    </row>
    <row r="14" spans="1:7">
      <c r="A14" s="168"/>
      <c r="B14" s="168"/>
      <c r="C14" s="168"/>
      <c r="D14" s="168"/>
      <c r="E14" s="168"/>
      <c r="F14" s="168"/>
    </row>
    <row r="15" spans="1:7">
      <c r="A15" s="168"/>
      <c r="B15" s="168"/>
      <c r="C15" s="168"/>
      <c r="D15" s="168"/>
      <c r="E15" s="168"/>
      <c r="F15" s="168"/>
    </row>
    <row r="16" spans="1:7">
      <c r="A16" s="168"/>
      <c r="B16" s="168"/>
      <c r="C16" s="168"/>
      <c r="D16" s="168"/>
      <c r="E16" s="168"/>
      <c r="F16" s="168"/>
    </row>
    <row r="17" spans="1:6">
      <c r="A17" s="168"/>
      <c r="B17" s="168"/>
      <c r="C17" s="168"/>
      <c r="D17" s="168"/>
      <c r="E17" s="168"/>
      <c r="F17" s="168"/>
    </row>
    <row r="18" spans="1:6">
      <c r="A18" s="168"/>
      <c r="B18" s="168"/>
      <c r="C18" s="168"/>
      <c r="D18" s="168"/>
      <c r="E18" s="168"/>
      <c r="F18" s="168"/>
    </row>
    <row r="19" spans="1:6">
      <c r="A19" s="168"/>
      <c r="B19" s="168"/>
      <c r="C19" s="168"/>
      <c r="D19" s="168"/>
      <c r="E19" s="168"/>
      <c r="F19" s="168"/>
    </row>
    <row r="20" spans="1:6">
      <c r="A20" s="168"/>
      <c r="B20" s="168"/>
      <c r="C20" s="168"/>
      <c r="D20" s="168"/>
      <c r="E20" s="168"/>
      <c r="F20" s="168"/>
    </row>
    <row r="21" spans="1:6">
      <c r="A21" s="168"/>
      <c r="B21" s="168"/>
      <c r="C21" s="168"/>
      <c r="D21" s="168"/>
      <c r="E21" s="168"/>
      <c r="F21" s="168"/>
    </row>
    <row r="22" spans="1:6">
      <c r="A22" s="168"/>
      <c r="B22" s="168"/>
      <c r="C22" s="168"/>
      <c r="D22" s="168"/>
      <c r="E22" s="168"/>
      <c r="F22" s="168"/>
    </row>
  </sheetData>
  <sheetProtection algorithmName="SHA-512" hashValue="TXj5dpvsaF9L4F9Fg1cFXqa9Qbqo3LT+2j4zv0UaEJ2VwExs1kgeaGNB8Naj8ZUua9Ty3Rfe5bpH2UVWuhOWUg==" saltValue="r/TPJB4FQk7B7A73Tb+BrA==" spinCount="100000" sheet="1" formatCells="0" formatColumns="0" formatRows="0" insertColumns="0" insertRows="0"/>
  <pageMargins left="0.7" right="0.7" top="0.75" bottom="0.75" header="0.3" footer="0.3"/>
  <pageSetup paperSize="9" orientation="portrait" r:id="rId1"/>
  <headerFooter>
    <oddHeader>&amp;L&amp;"Arial Black,Krepko"&amp;16&amp;K03+058region</oddHeader>
    <oddFooter>&amp;C&amp;A&amp;RStran &amp;P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F51"/>
  <sheetViews>
    <sheetView view="pageBreakPreview" topLeftCell="A4" zoomScaleNormal="100" zoomScaleSheetLayoutView="100" workbookViewId="0">
      <selection activeCell="E6" sqref="E6"/>
    </sheetView>
  </sheetViews>
  <sheetFormatPr defaultRowHeight="15"/>
  <cols>
    <col min="1" max="1" width="9.140625" style="164" customWidth="1"/>
    <col min="2" max="2" width="36.85546875" style="164" customWidth="1"/>
    <col min="3" max="3" width="7.42578125" style="164" customWidth="1"/>
    <col min="4" max="4" width="9.140625" style="164"/>
    <col min="5" max="5" width="10.5703125" style="535" customWidth="1"/>
    <col min="6" max="6" width="15.140625" style="219" customWidth="1"/>
    <col min="7" max="16384" width="9.140625" style="164"/>
  </cols>
  <sheetData>
    <row r="1" spans="1:6" ht="18">
      <c r="A1" s="165" t="s">
        <v>532</v>
      </c>
    </row>
    <row r="2" spans="1:6" ht="18">
      <c r="A2" s="165"/>
    </row>
    <row r="3" spans="1:6" ht="102">
      <c r="A3" s="500"/>
      <c r="B3" s="501" t="s">
        <v>416</v>
      </c>
      <c r="C3" s="502"/>
      <c r="D3" s="502"/>
      <c r="E3" s="536"/>
      <c r="F3" s="503"/>
    </row>
    <row r="4" spans="1:6" ht="63.75">
      <c r="A4" s="504"/>
      <c r="B4" s="505" t="s">
        <v>417</v>
      </c>
      <c r="F4" s="506"/>
    </row>
    <row r="5" spans="1:6" ht="140.25">
      <c r="A5" s="209"/>
      <c r="B5" s="507" t="s">
        <v>533</v>
      </c>
      <c r="C5" s="170"/>
      <c r="D5" s="170"/>
      <c r="E5" s="537"/>
      <c r="F5" s="508"/>
    </row>
    <row r="6" spans="1:6" ht="63.75">
      <c r="A6" s="509">
        <v>1</v>
      </c>
      <c r="B6" s="449" t="s">
        <v>1122</v>
      </c>
      <c r="C6" s="510" t="s">
        <v>75</v>
      </c>
      <c r="D6" s="236">
        <v>10</v>
      </c>
      <c r="E6" s="538"/>
      <c r="F6" s="237">
        <f>AVERAGE(D6*E6)</f>
        <v>0</v>
      </c>
    </row>
    <row r="7" spans="1:6" ht="76.5">
      <c r="A7" s="509">
        <v>2</v>
      </c>
      <c r="B7" s="449" t="s">
        <v>1123</v>
      </c>
      <c r="C7" s="510" t="s">
        <v>75</v>
      </c>
      <c r="D7" s="236">
        <v>20</v>
      </c>
      <c r="E7" s="538"/>
      <c r="F7" s="237">
        <f>AVERAGE(D7*E7)</f>
        <v>0</v>
      </c>
    </row>
    <row r="8" spans="1:6" ht="38.25">
      <c r="A8" s="238">
        <v>3</v>
      </c>
      <c r="B8" s="239" t="s">
        <v>1124</v>
      </c>
      <c r="C8" s="511"/>
      <c r="D8" s="512"/>
      <c r="E8" s="539"/>
      <c r="F8" s="432"/>
    </row>
    <row r="9" spans="1:6" ht="384">
      <c r="A9" s="513"/>
      <c r="B9" s="514" t="s">
        <v>534</v>
      </c>
      <c r="C9" s="163"/>
      <c r="D9" s="163"/>
      <c r="E9" s="540"/>
      <c r="F9" s="515"/>
    </row>
    <row r="10" spans="1:6" ht="399" customHeight="1">
      <c r="A10" s="516"/>
      <c r="B10" s="517" t="s">
        <v>1125</v>
      </c>
      <c r="C10" s="168"/>
      <c r="D10" s="518"/>
      <c r="E10" s="541"/>
      <c r="F10" s="443"/>
    </row>
    <row r="11" spans="1:6" ht="290.25" customHeight="1">
      <c r="A11" s="520"/>
      <c r="B11" s="521" t="s">
        <v>1145</v>
      </c>
      <c r="C11" s="522" t="s">
        <v>75</v>
      </c>
      <c r="D11" s="523">
        <v>302</v>
      </c>
      <c r="E11" s="542"/>
      <c r="F11" s="437">
        <f>D11*E11</f>
        <v>0</v>
      </c>
    </row>
    <row r="12" spans="1:6" ht="155.25" customHeight="1">
      <c r="A12" s="509">
        <v>4</v>
      </c>
      <c r="B12" s="524" t="s">
        <v>1146</v>
      </c>
      <c r="C12" s="510" t="s">
        <v>73</v>
      </c>
      <c r="D12" s="525">
        <v>1</v>
      </c>
      <c r="E12" s="543"/>
      <c r="F12" s="526">
        <f>AVERAGE(D12*E12)</f>
        <v>0</v>
      </c>
    </row>
    <row r="13" spans="1:6" ht="104.25" customHeight="1">
      <c r="A13" s="509">
        <v>5</v>
      </c>
      <c r="B13" s="527" t="s">
        <v>1143</v>
      </c>
      <c r="C13" s="528" t="s">
        <v>73</v>
      </c>
      <c r="D13" s="525">
        <v>1</v>
      </c>
      <c r="E13" s="543"/>
      <c r="F13" s="526">
        <f>AVERAGE(D13*E13)</f>
        <v>0</v>
      </c>
    </row>
    <row r="14" spans="1:6" ht="15.75" customHeight="1">
      <c r="A14" s="529"/>
      <c r="B14" s="530" t="s">
        <v>1144</v>
      </c>
      <c r="C14" s="168"/>
      <c r="D14" s="518"/>
      <c r="E14" s="541"/>
      <c r="F14" s="519"/>
    </row>
    <row r="15" spans="1:6" ht="153">
      <c r="A15" s="509">
        <v>6</v>
      </c>
      <c r="B15" s="527" t="s">
        <v>574</v>
      </c>
      <c r="C15" s="528" t="s">
        <v>406</v>
      </c>
      <c r="D15" s="525">
        <v>2</v>
      </c>
      <c r="E15" s="543"/>
      <c r="F15" s="526">
        <f t="shared" ref="F15:F31" si="0">AVERAGE(D15*E15)</f>
        <v>0</v>
      </c>
    </row>
    <row r="16" spans="1:6" ht="140.25">
      <c r="A16" s="509">
        <v>7</v>
      </c>
      <c r="B16" s="527" t="s">
        <v>568</v>
      </c>
      <c r="C16" s="528" t="s">
        <v>73</v>
      </c>
      <c r="D16" s="525">
        <v>1</v>
      </c>
      <c r="E16" s="543"/>
      <c r="F16" s="526">
        <f t="shared" si="0"/>
        <v>0</v>
      </c>
    </row>
    <row r="17" spans="1:6" ht="127.5">
      <c r="A17" s="509">
        <v>8</v>
      </c>
      <c r="B17" s="527" t="s">
        <v>535</v>
      </c>
      <c r="C17" s="528" t="s">
        <v>406</v>
      </c>
      <c r="D17" s="525">
        <v>1</v>
      </c>
      <c r="E17" s="543"/>
      <c r="F17" s="526">
        <f t="shared" si="0"/>
        <v>0</v>
      </c>
    </row>
    <row r="18" spans="1:6" ht="102">
      <c r="A18" s="509">
        <v>9</v>
      </c>
      <c r="B18" s="527" t="s">
        <v>569</v>
      </c>
      <c r="C18" s="528" t="s">
        <v>406</v>
      </c>
      <c r="D18" s="525">
        <v>2</v>
      </c>
      <c r="E18" s="543"/>
      <c r="F18" s="526">
        <f t="shared" si="0"/>
        <v>0</v>
      </c>
    </row>
    <row r="19" spans="1:6" ht="102">
      <c r="A19" s="509">
        <v>10</v>
      </c>
      <c r="B19" s="527" t="s">
        <v>570</v>
      </c>
      <c r="C19" s="528" t="s">
        <v>406</v>
      </c>
      <c r="D19" s="525">
        <v>1</v>
      </c>
      <c r="E19" s="543"/>
      <c r="F19" s="526">
        <f t="shared" si="0"/>
        <v>0</v>
      </c>
    </row>
    <row r="20" spans="1:6" ht="52.5" customHeight="1">
      <c r="A20" s="509">
        <v>11</v>
      </c>
      <c r="B20" s="527" t="s">
        <v>536</v>
      </c>
      <c r="C20" s="528" t="s">
        <v>73</v>
      </c>
      <c r="D20" s="525">
        <v>1</v>
      </c>
      <c r="E20" s="543"/>
      <c r="F20" s="526">
        <f t="shared" si="0"/>
        <v>0</v>
      </c>
    </row>
    <row r="21" spans="1:6" ht="63.75">
      <c r="A21" s="509">
        <v>12</v>
      </c>
      <c r="B21" s="527" t="s">
        <v>537</v>
      </c>
      <c r="C21" s="528" t="s">
        <v>73</v>
      </c>
      <c r="D21" s="525">
        <v>1</v>
      </c>
      <c r="E21" s="543"/>
      <c r="F21" s="526">
        <f t="shared" si="0"/>
        <v>0</v>
      </c>
    </row>
    <row r="22" spans="1:6" ht="102">
      <c r="A22" s="509">
        <v>13</v>
      </c>
      <c r="B22" s="527" t="s">
        <v>571</v>
      </c>
      <c r="C22" s="528" t="s">
        <v>406</v>
      </c>
      <c r="D22" s="525">
        <v>8</v>
      </c>
      <c r="E22" s="543"/>
      <c r="F22" s="526">
        <f t="shared" si="0"/>
        <v>0</v>
      </c>
    </row>
    <row r="23" spans="1:6" ht="51">
      <c r="A23" s="509">
        <v>14</v>
      </c>
      <c r="B23" s="527" t="s">
        <v>538</v>
      </c>
      <c r="C23" s="528" t="s">
        <v>73</v>
      </c>
      <c r="D23" s="525">
        <v>2</v>
      </c>
      <c r="E23" s="543"/>
      <c r="F23" s="526">
        <f t="shared" si="0"/>
        <v>0</v>
      </c>
    </row>
    <row r="24" spans="1:6" ht="102">
      <c r="A24" s="509">
        <v>15</v>
      </c>
      <c r="B24" s="527" t="s">
        <v>572</v>
      </c>
      <c r="C24" s="528" t="s">
        <v>406</v>
      </c>
      <c r="D24" s="525">
        <v>6</v>
      </c>
      <c r="E24" s="543"/>
      <c r="F24" s="526">
        <f t="shared" si="0"/>
        <v>0</v>
      </c>
    </row>
    <row r="25" spans="1:6" ht="102">
      <c r="A25" s="509">
        <v>16</v>
      </c>
      <c r="B25" s="527" t="s">
        <v>573</v>
      </c>
      <c r="C25" s="528" t="s">
        <v>406</v>
      </c>
      <c r="D25" s="525">
        <v>6</v>
      </c>
      <c r="E25" s="543"/>
      <c r="F25" s="526">
        <f t="shared" si="0"/>
        <v>0</v>
      </c>
    </row>
    <row r="26" spans="1:6" ht="38.25">
      <c r="A26" s="509">
        <v>17</v>
      </c>
      <c r="B26" s="527" t="s">
        <v>539</v>
      </c>
      <c r="C26" s="528" t="s">
        <v>73</v>
      </c>
      <c r="D26" s="525">
        <v>6</v>
      </c>
      <c r="E26" s="543"/>
      <c r="F26" s="526">
        <f t="shared" si="0"/>
        <v>0</v>
      </c>
    </row>
    <row r="27" spans="1:6" ht="102">
      <c r="A27" s="509">
        <v>18</v>
      </c>
      <c r="B27" s="527" t="s">
        <v>540</v>
      </c>
      <c r="C27" s="528" t="s">
        <v>406</v>
      </c>
      <c r="D27" s="525">
        <v>1</v>
      </c>
      <c r="E27" s="543"/>
      <c r="F27" s="526">
        <f t="shared" si="0"/>
        <v>0</v>
      </c>
    </row>
    <row r="28" spans="1:6" ht="102">
      <c r="A28" s="509">
        <v>19</v>
      </c>
      <c r="B28" s="527" t="s">
        <v>541</v>
      </c>
      <c r="C28" s="528" t="s">
        <v>406</v>
      </c>
      <c r="D28" s="525">
        <v>1</v>
      </c>
      <c r="E28" s="543"/>
      <c r="F28" s="526">
        <f t="shared" si="0"/>
        <v>0</v>
      </c>
    </row>
    <row r="29" spans="1:6" ht="102">
      <c r="A29" s="509">
        <v>20</v>
      </c>
      <c r="B29" s="527" t="s">
        <v>542</v>
      </c>
      <c r="C29" s="528" t="s">
        <v>406</v>
      </c>
      <c r="D29" s="525">
        <v>1</v>
      </c>
      <c r="E29" s="543"/>
      <c r="F29" s="526">
        <f t="shared" si="0"/>
        <v>0</v>
      </c>
    </row>
    <row r="30" spans="1:6" ht="38.25">
      <c r="A30" s="509">
        <v>21</v>
      </c>
      <c r="B30" s="527" t="s">
        <v>543</v>
      </c>
      <c r="C30" s="528" t="s">
        <v>73</v>
      </c>
      <c r="D30" s="525">
        <v>3</v>
      </c>
      <c r="E30" s="543"/>
      <c r="F30" s="526">
        <f t="shared" si="0"/>
        <v>0</v>
      </c>
    </row>
    <row r="31" spans="1:6" ht="76.5">
      <c r="A31" s="509">
        <v>21</v>
      </c>
      <c r="B31" s="531" t="s">
        <v>544</v>
      </c>
      <c r="C31" s="528" t="s">
        <v>73</v>
      </c>
      <c r="D31" s="525">
        <v>1</v>
      </c>
      <c r="E31" s="543"/>
      <c r="F31" s="526">
        <f t="shared" si="0"/>
        <v>0</v>
      </c>
    </row>
    <row r="32" spans="1:6">
      <c r="A32" s="529"/>
      <c r="B32" s="532"/>
      <c r="C32" s="533"/>
      <c r="D32" s="518"/>
      <c r="E32" s="541"/>
      <c r="F32" s="519"/>
    </row>
    <row r="33" spans="1:6">
      <c r="A33" s="168"/>
      <c r="B33" s="168"/>
      <c r="C33" s="168"/>
      <c r="D33" s="168"/>
      <c r="E33" s="544"/>
      <c r="F33" s="534">
        <f>SUM(F6:F32)</f>
        <v>0</v>
      </c>
    </row>
    <row r="34" spans="1:6">
      <c r="A34" s="168"/>
      <c r="B34" s="168"/>
      <c r="C34" s="168"/>
      <c r="D34" s="168"/>
      <c r="E34" s="544"/>
      <c r="F34" s="533"/>
    </row>
    <row r="35" spans="1:6">
      <c r="A35" s="168"/>
      <c r="B35" s="168"/>
      <c r="C35" s="168"/>
      <c r="D35" s="168"/>
      <c r="E35" s="544"/>
      <c r="F35" s="533"/>
    </row>
    <row r="36" spans="1:6">
      <c r="A36" s="168"/>
      <c r="B36" s="168"/>
      <c r="C36" s="168"/>
      <c r="D36" s="168"/>
      <c r="E36" s="544"/>
      <c r="F36" s="533"/>
    </row>
    <row r="37" spans="1:6">
      <c r="A37" s="168"/>
      <c r="B37" s="168"/>
      <c r="C37" s="168"/>
      <c r="D37" s="168"/>
      <c r="E37" s="544"/>
      <c r="F37" s="533"/>
    </row>
    <row r="38" spans="1:6">
      <c r="A38" s="168"/>
      <c r="B38" s="168"/>
      <c r="C38" s="168"/>
      <c r="D38" s="168"/>
      <c r="E38" s="544"/>
      <c r="F38" s="533"/>
    </row>
    <row r="39" spans="1:6">
      <c r="A39" s="168"/>
      <c r="B39" s="168"/>
      <c r="C39" s="168"/>
      <c r="D39" s="168"/>
      <c r="E39" s="544"/>
      <c r="F39" s="533"/>
    </row>
    <row r="40" spans="1:6">
      <c r="A40" s="168"/>
      <c r="B40" s="168"/>
      <c r="C40" s="168"/>
      <c r="D40" s="168"/>
      <c r="E40" s="544"/>
      <c r="F40" s="533"/>
    </row>
    <row r="41" spans="1:6">
      <c r="A41" s="168"/>
      <c r="B41" s="168"/>
      <c r="C41" s="168"/>
      <c r="D41" s="168"/>
      <c r="E41" s="544"/>
      <c r="F41" s="533"/>
    </row>
    <row r="42" spans="1:6">
      <c r="A42" s="168"/>
      <c r="B42" s="168"/>
      <c r="C42" s="168"/>
      <c r="D42" s="168"/>
      <c r="E42" s="544"/>
      <c r="F42" s="533"/>
    </row>
    <row r="43" spans="1:6">
      <c r="A43" s="168"/>
      <c r="B43" s="168"/>
      <c r="C43" s="168"/>
      <c r="D43" s="168"/>
      <c r="E43" s="544"/>
      <c r="F43" s="533"/>
    </row>
    <row r="44" spans="1:6">
      <c r="A44" s="168"/>
      <c r="B44" s="168"/>
      <c r="C44" s="168"/>
      <c r="D44" s="168"/>
      <c r="E44" s="544"/>
      <c r="F44" s="533"/>
    </row>
    <row r="45" spans="1:6">
      <c r="A45" s="168"/>
      <c r="B45" s="168"/>
      <c r="C45" s="168"/>
      <c r="D45" s="168"/>
      <c r="E45" s="544"/>
      <c r="F45" s="533"/>
    </row>
    <row r="46" spans="1:6">
      <c r="A46" s="168"/>
      <c r="B46" s="168"/>
      <c r="C46" s="168"/>
      <c r="D46" s="168"/>
      <c r="E46" s="544"/>
      <c r="F46" s="533"/>
    </row>
    <row r="47" spans="1:6">
      <c r="A47" s="168"/>
      <c r="B47" s="168"/>
      <c r="C47" s="168"/>
      <c r="D47" s="168"/>
      <c r="E47" s="544"/>
      <c r="F47" s="533"/>
    </row>
    <row r="48" spans="1:6">
      <c r="A48" s="168"/>
      <c r="B48" s="168"/>
      <c r="C48" s="168"/>
      <c r="D48" s="168"/>
      <c r="E48" s="544"/>
      <c r="F48" s="533"/>
    </row>
    <row r="49" spans="1:6">
      <c r="A49" s="168"/>
      <c r="B49" s="168"/>
      <c r="C49" s="168"/>
      <c r="D49" s="168"/>
      <c r="E49" s="544"/>
      <c r="F49" s="533"/>
    </row>
    <row r="50" spans="1:6">
      <c r="A50" s="168"/>
      <c r="B50" s="168"/>
      <c r="C50" s="168"/>
      <c r="D50" s="168"/>
      <c r="E50" s="544"/>
      <c r="F50" s="533"/>
    </row>
    <row r="51" spans="1:6">
      <c r="A51" s="168"/>
      <c r="B51" s="168"/>
      <c r="C51" s="168"/>
      <c r="D51" s="168"/>
      <c r="E51" s="544"/>
      <c r="F51" s="533"/>
    </row>
  </sheetData>
  <sheetProtection algorithmName="SHA-512" hashValue="I0TD00JSzmUvUlgK6jtfTEQqKV8HZ8keTNxKRMzGHD+y97O2gXTukE93qT3jlxkF7W4nZR/BUNUYYSwkKu1BAQ==" saltValue="H58BHNgV7ArrHL3Cj5ifFA==" spinCount="100000" sheet="1" formatCells="0" formatColumns="0" formatRows="0" insertColumns="0" insertRows="0"/>
  <pageMargins left="0.7" right="0.7" top="0.75" bottom="0.75" header="0.3" footer="0.3"/>
  <pageSetup paperSize="9" orientation="portrait" r:id="rId1"/>
  <headerFooter>
    <oddHeader>&amp;L&amp;"Arial Black,Krepko"&amp;16&amp;K03+058region</oddHeader>
    <oddFooter>&amp;C&amp;A&amp;RStran &amp;P</oddFooter>
  </headerFooter>
  <rowBreaks count="6" manualBreakCount="6">
    <brk id="7" max="5" man="1"/>
    <brk id="9" max="5" man="1"/>
    <brk id="10" max="5" man="1"/>
    <brk id="13" max="5" man="1"/>
    <brk id="19" max="5" man="1"/>
    <brk id="27" max="5"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F33"/>
  <sheetViews>
    <sheetView view="pageBreakPreview" zoomScaleNormal="100" zoomScaleSheetLayoutView="100" workbookViewId="0">
      <selection activeCell="E3" sqref="E3"/>
    </sheetView>
  </sheetViews>
  <sheetFormatPr defaultRowHeight="15"/>
  <cols>
    <col min="1" max="1" width="9.140625" style="164"/>
    <col min="2" max="2" width="36.85546875" style="164" customWidth="1"/>
    <col min="3" max="3" width="7.42578125" style="164" customWidth="1"/>
    <col min="4" max="4" width="9.140625" style="164"/>
    <col min="5" max="5" width="10.5703125" style="494" customWidth="1"/>
    <col min="6" max="6" width="15.140625" style="164" customWidth="1"/>
    <col min="7" max="16384" width="9.140625" style="164"/>
  </cols>
  <sheetData>
    <row r="1" spans="1:6" ht="18">
      <c r="A1" s="165" t="s">
        <v>545</v>
      </c>
    </row>
    <row r="2" spans="1:6" ht="77.25" customHeight="1">
      <c r="A2" s="196">
        <v>1</v>
      </c>
      <c r="B2" s="239" t="s">
        <v>1147</v>
      </c>
      <c r="C2" s="198"/>
      <c r="D2" s="220"/>
      <c r="E2" s="495"/>
      <c r="F2" s="200"/>
    </row>
    <row r="3" spans="1:6">
      <c r="A3" s="201"/>
      <c r="B3" s="202" t="s">
        <v>546</v>
      </c>
      <c r="C3" s="203" t="s">
        <v>320</v>
      </c>
      <c r="D3" s="204">
        <v>10</v>
      </c>
      <c r="E3" s="496"/>
      <c r="F3" s="206">
        <f t="shared" ref="F3" si="0">AVERAGE(D3*E3)</f>
        <v>0</v>
      </c>
    </row>
    <row r="4" spans="1:6">
      <c r="A4" s="196">
        <v>2</v>
      </c>
      <c r="B4" s="197" t="s">
        <v>547</v>
      </c>
      <c r="C4" s="198"/>
      <c r="D4" s="220"/>
      <c r="E4" s="495"/>
      <c r="F4" s="200"/>
    </row>
    <row r="5" spans="1:6">
      <c r="A5" s="201"/>
      <c r="B5" s="202" t="s">
        <v>548</v>
      </c>
      <c r="C5" s="188" t="s">
        <v>84</v>
      </c>
      <c r="D5" s="189">
        <v>130</v>
      </c>
      <c r="E5" s="497"/>
      <c r="F5" s="208">
        <f t="shared" ref="F5:F9" si="1">AVERAGE(D5*E5)</f>
        <v>0</v>
      </c>
    </row>
    <row r="6" spans="1:6" ht="51">
      <c r="A6" s="180">
        <v>3</v>
      </c>
      <c r="B6" s="181" t="s">
        <v>549</v>
      </c>
      <c r="C6" s="182" t="s">
        <v>84</v>
      </c>
      <c r="D6" s="183">
        <v>130</v>
      </c>
      <c r="E6" s="498"/>
      <c r="F6" s="184">
        <f t="shared" si="1"/>
        <v>0</v>
      </c>
    </row>
    <row r="7" spans="1:6" ht="51">
      <c r="A7" s="180">
        <v>4</v>
      </c>
      <c r="B7" s="181" t="s">
        <v>550</v>
      </c>
      <c r="C7" s="182" t="s">
        <v>84</v>
      </c>
      <c r="D7" s="183">
        <v>130</v>
      </c>
      <c r="E7" s="498"/>
      <c r="F7" s="184">
        <f t="shared" si="1"/>
        <v>0</v>
      </c>
    </row>
    <row r="8" spans="1:6" ht="89.25">
      <c r="A8" s="180">
        <v>5</v>
      </c>
      <c r="B8" s="181" t="s">
        <v>551</v>
      </c>
      <c r="C8" s="182" t="s">
        <v>86</v>
      </c>
      <c r="D8" s="183">
        <v>16</v>
      </c>
      <c r="E8" s="498"/>
      <c r="F8" s="184">
        <f t="shared" si="1"/>
        <v>0</v>
      </c>
    </row>
    <row r="9" spans="1:6" ht="63.75">
      <c r="A9" s="180">
        <v>6</v>
      </c>
      <c r="B9" s="181" t="s">
        <v>552</v>
      </c>
      <c r="C9" s="182" t="s">
        <v>86</v>
      </c>
      <c r="D9" s="183">
        <v>22</v>
      </c>
      <c r="E9" s="498"/>
      <c r="F9" s="184">
        <f t="shared" si="1"/>
        <v>0</v>
      </c>
    </row>
    <row r="10" spans="1:6" ht="103.5" customHeight="1">
      <c r="A10" s="196">
        <v>7</v>
      </c>
      <c r="B10" s="428" t="s">
        <v>1126</v>
      </c>
      <c r="C10" s="198"/>
      <c r="D10" s="199"/>
      <c r="E10" s="495"/>
      <c r="F10" s="200"/>
    </row>
    <row r="11" spans="1:6">
      <c r="A11" s="213"/>
      <c r="B11" s="214" t="s">
        <v>553</v>
      </c>
      <c r="C11" s="188" t="s">
        <v>75</v>
      </c>
      <c r="D11" s="189">
        <v>3</v>
      </c>
      <c r="E11" s="497"/>
      <c r="F11" s="208">
        <f>D11*E11</f>
        <v>0</v>
      </c>
    </row>
    <row r="12" spans="1:6" ht="25.5">
      <c r="A12" s="201"/>
      <c r="B12" s="218" t="s">
        <v>554</v>
      </c>
      <c r="C12" s="203" t="s">
        <v>86</v>
      </c>
      <c r="D12" s="204">
        <v>18</v>
      </c>
      <c r="E12" s="496"/>
      <c r="F12" s="206">
        <f>D12*E12</f>
        <v>0</v>
      </c>
    </row>
    <row r="13" spans="1:6" ht="63.75">
      <c r="A13" s="180">
        <v>8</v>
      </c>
      <c r="B13" s="181" t="s">
        <v>555</v>
      </c>
      <c r="C13" s="182" t="s">
        <v>84</v>
      </c>
      <c r="D13" s="183">
        <v>50</v>
      </c>
      <c r="E13" s="498"/>
      <c r="F13" s="184">
        <f>D13*E13</f>
        <v>0</v>
      </c>
    </row>
    <row r="14" spans="1:6" ht="76.5">
      <c r="A14" s="186">
        <v>9</v>
      </c>
      <c r="B14" s="187" t="s">
        <v>556</v>
      </c>
      <c r="C14" s="188"/>
      <c r="D14" s="189"/>
      <c r="E14" s="497"/>
      <c r="F14" s="190"/>
    </row>
    <row r="15" spans="1:6">
      <c r="A15" s="212"/>
      <c r="B15" s="202"/>
      <c r="C15" s="203" t="s">
        <v>75</v>
      </c>
      <c r="D15" s="204">
        <v>5</v>
      </c>
      <c r="E15" s="496"/>
      <c r="F15" s="206">
        <f>D15*E15</f>
        <v>0</v>
      </c>
    </row>
    <row r="16" spans="1:6" ht="19.5" customHeight="1">
      <c r="A16" s="186"/>
      <c r="B16" s="187"/>
      <c r="C16" s="188"/>
      <c r="D16" s="189"/>
      <c r="E16" s="497"/>
      <c r="F16" s="240">
        <f>SUM(F3:F15)</f>
        <v>0</v>
      </c>
    </row>
    <row r="17" spans="1:6" ht="74.25" customHeight="1">
      <c r="A17" s="168"/>
      <c r="B17" s="168"/>
      <c r="C17" s="168"/>
      <c r="D17" s="168"/>
      <c r="E17" s="499"/>
      <c r="F17" s="168"/>
    </row>
    <row r="18" spans="1:6" ht="26.25" customHeight="1">
      <c r="A18" s="168"/>
      <c r="B18" s="168"/>
      <c r="C18" s="168"/>
      <c r="D18" s="168"/>
      <c r="E18" s="499"/>
      <c r="F18" s="168"/>
    </row>
    <row r="19" spans="1:6">
      <c r="A19" s="168"/>
      <c r="B19" s="168"/>
      <c r="C19" s="168"/>
      <c r="D19" s="168"/>
      <c r="E19" s="499"/>
      <c r="F19" s="168"/>
    </row>
    <row r="20" spans="1:6">
      <c r="A20" s="168"/>
      <c r="B20" s="168"/>
      <c r="C20" s="168"/>
      <c r="D20" s="168"/>
      <c r="E20" s="499"/>
      <c r="F20" s="168"/>
    </row>
    <row r="21" spans="1:6">
      <c r="A21" s="168"/>
      <c r="B21" s="168"/>
      <c r="C21" s="168"/>
      <c r="D21" s="168"/>
      <c r="E21" s="499"/>
      <c r="F21" s="168"/>
    </row>
    <row r="22" spans="1:6">
      <c r="A22" s="168"/>
      <c r="B22" s="168"/>
      <c r="C22" s="168"/>
      <c r="D22" s="168"/>
      <c r="E22" s="499"/>
      <c r="F22" s="168"/>
    </row>
    <row r="23" spans="1:6">
      <c r="A23" s="168"/>
      <c r="B23" s="168"/>
      <c r="C23" s="168"/>
      <c r="D23" s="168"/>
      <c r="E23" s="499"/>
      <c r="F23" s="168"/>
    </row>
    <row r="24" spans="1:6">
      <c r="A24" s="168"/>
      <c r="B24" s="168"/>
      <c r="C24" s="168"/>
      <c r="D24" s="168"/>
      <c r="E24" s="499"/>
      <c r="F24" s="168"/>
    </row>
    <row r="25" spans="1:6">
      <c r="A25" s="168"/>
      <c r="B25" s="168"/>
      <c r="C25" s="168"/>
      <c r="D25" s="168"/>
      <c r="E25" s="499"/>
      <c r="F25" s="168"/>
    </row>
    <row r="26" spans="1:6">
      <c r="A26" s="168"/>
      <c r="B26" s="168"/>
      <c r="C26" s="168"/>
      <c r="D26" s="168"/>
      <c r="E26" s="499"/>
      <c r="F26" s="168"/>
    </row>
    <row r="27" spans="1:6">
      <c r="A27" s="168"/>
      <c r="B27" s="168"/>
      <c r="C27" s="168"/>
      <c r="D27" s="168"/>
      <c r="E27" s="499"/>
      <c r="F27" s="168"/>
    </row>
    <row r="28" spans="1:6">
      <c r="A28" s="168"/>
      <c r="B28" s="168"/>
      <c r="C28" s="168"/>
      <c r="D28" s="168"/>
      <c r="E28" s="499"/>
      <c r="F28" s="168"/>
    </row>
    <row r="29" spans="1:6">
      <c r="A29" s="168"/>
      <c r="B29" s="168"/>
      <c r="C29" s="168"/>
      <c r="D29" s="168"/>
      <c r="E29" s="499"/>
      <c r="F29" s="168"/>
    </row>
    <row r="30" spans="1:6">
      <c r="A30" s="168"/>
      <c r="B30" s="168"/>
      <c r="C30" s="168"/>
      <c r="D30" s="168"/>
      <c r="E30" s="499"/>
      <c r="F30" s="168"/>
    </row>
    <row r="31" spans="1:6">
      <c r="A31" s="168"/>
      <c r="B31" s="168"/>
      <c r="C31" s="168"/>
      <c r="D31" s="168"/>
      <c r="E31" s="499"/>
      <c r="F31" s="168"/>
    </row>
    <row r="32" spans="1:6">
      <c r="A32" s="168"/>
      <c r="B32" s="168"/>
      <c r="C32" s="168"/>
      <c r="D32" s="168"/>
      <c r="E32" s="499"/>
      <c r="F32" s="168"/>
    </row>
    <row r="33" spans="1:6">
      <c r="A33" s="168"/>
      <c r="B33" s="168"/>
      <c r="C33" s="168"/>
      <c r="D33" s="168"/>
      <c r="E33" s="499"/>
      <c r="F33" s="168"/>
    </row>
  </sheetData>
  <sheetProtection algorithmName="SHA-512" hashValue="/AyaVPfhre2cO8V8IBGIv8tpmqPYUeq1US3owuLZDoePIi4EzesOlSyo+q3944vRSW5zfEJe3MY4XEFQEVkltw==" saltValue="+okbw9BSrVERBW6ZhEBlsQ==" spinCount="100000" sheet="1" formatCells="0" formatColumns="0" formatRows="0" insertColumns="0" insertRows="0"/>
  <pageMargins left="0.7" right="0.7" top="0.75" bottom="0.75" header="0.3" footer="0.3"/>
  <pageSetup paperSize="9" orientation="portrait" r:id="rId1"/>
  <headerFooter>
    <oddHeader>&amp;L&amp;"Arial Black,Krepko"&amp;16&amp;K03+058region</oddHeader>
    <oddFooter>&amp;C&amp;A&amp;RStran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J30"/>
  <sheetViews>
    <sheetView view="pageLayout" zoomScaleNormal="130" zoomScaleSheetLayoutView="118" workbookViewId="0">
      <selection activeCell="F25" sqref="E25:F25"/>
    </sheetView>
  </sheetViews>
  <sheetFormatPr defaultRowHeight="12.75"/>
  <cols>
    <col min="1" max="1" width="2.28515625" customWidth="1"/>
    <col min="2" max="2" width="5.140625" customWidth="1"/>
    <col min="3" max="3" width="35.7109375" customWidth="1"/>
    <col min="4" max="4" width="11.42578125" customWidth="1"/>
    <col min="5" max="5" width="4.28515625" customWidth="1"/>
    <col min="6" max="6" width="6.28515625" customWidth="1"/>
    <col min="7" max="7" width="4.28515625" customWidth="1"/>
    <col min="8" max="8" width="15.42578125" customWidth="1"/>
    <col min="9" max="9" width="13.140625" bestFit="1" customWidth="1"/>
  </cols>
  <sheetData>
    <row r="1" spans="1:10" s="7" customFormat="1">
      <c r="A1" s="1"/>
      <c r="B1" s="2" t="s">
        <v>3</v>
      </c>
      <c r="C1" s="3"/>
      <c r="D1" s="4"/>
      <c r="E1" s="5"/>
      <c r="F1" s="6"/>
      <c r="G1" s="5"/>
      <c r="H1" s="6"/>
      <c r="J1" s="5"/>
    </row>
    <row r="2" spans="1:10" s="7" customFormat="1">
      <c r="B2" s="8"/>
      <c r="C2" s="3"/>
      <c r="D2" s="4"/>
      <c r="E2" s="5"/>
      <c r="F2" s="6"/>
      <c r="G2" s="5"/>
      <c r="H2" s="6"/>
      <c r="J2" s="5"/>
    </row>
    <row r="3" spans="1:10" s="7" customFormat="1">
      <c r="B3" s="2" t="s">
        <v>13</v>
      </c>
      <c r="C3" s="3"/>
      <c r="D3" s="4"/>
      <c r="E3" s="5"/>
      <c r="F3" s="6"/>
      <c r="G3" s="5"/>
      <c r="H3" s="6"/>
      <c r="J3" s="5"/>
    </row>
    <row r="4" spans="1:10" s="7" customFormat="1">
      <c r="B4" s="2" t="s">
        <v>1127</v>
      </c>
      <c r="C4" s="3"/>
      <c r="D4" s="4"/>
      <c r="E4" s="5"/>
      <c r="F4" s="6"/>
      <c r="G4" s="5"/>
      <c r="H4" s="6"/>
      <c r="J4" s="5"/>
    </row>
    <row r="5" spans="1:10" s="7" customFormat="1">
      <c r="B5" s="8"/>
      <c r="C5" s="3"/>
      <c r="D5" s="4"/>
      <c r="E5" s="5"/>
      <c r="F5" s="6"/>
      <c r="G5" s="5"/>
      <c r="H5" s="6"/>
      <c r="J5" s="5"/>
    </row>
    <row r="6" spans="1:10" s="7" customFormat="1">
      <c r="B6" s="8"/>
      <c r="C6" s="31"/>
      <c r="D6" s="36"/>
      <c r="E6" s="37"/>
      <c r="F6" s="38"/>
      <c r="G6" s="37"/>
      <c r="H6" s="38"/>
      <c r="J6" s="37"/>
    </row>
    <row r="7" spans="1:10" s="7" customFormat="1" ht="15.75">
      <c r="B7" s="8"/>
      <c r="C7" s="33" t="s">
        <v>559</v>
      </c>
      <c r="D7" s="36"/>
      <c r="E7" s="37"/>
      <c r="F7" s="38"/>
      <c r="G7" s="37"/>
      <c r="H7" s="38"/>
      <c r="J7" s="37"/>
    </row>
    <row r="8" spans="1:10" s="7" customFormat="1" ht="16.5" customHeight="1">
      <c r="B8" s="8"/>
      <c r="C8" s="34" t="s">
        <v>14</v>
      </c>
      <c r="D8" s="36"/>
      <c r="E8" s="37"/>
      <c r="F8" s="38"/>
      <c r="G8" s="37"/>
      <c r="H8" s="38"/>
      <c r="J8" s="37"/>
    </row>
    <row r="9" spans="1:10" s="7" customFormat="1" ht="12.75" customHeight="1">
      <c r="B9" s="8"/>
      <c r="C9" s="31"/>
      <c r="D9" s="36"/>
      <c r="E9" s="37"/>
      <c r="F9" s="38"/>
      <c r="G9" s="37"/>
      <c r="H9" s="38"/>
      <c r="J9" s="37"/>
    </row>
    <row r="10" spans="1:10" s="16" customFormat="1" ht="29.25" customHeight="1">
      <c r="B10" s="17">
        <v>1</v>
      </c>
      <c r="C10" s="18" t="s">
        <v>1153</v>
      </c>
      <c r="D10" s="19"/>
      <c r="E10" s="20"/>
      <c r="F10" s="15"/>
      <c r="G10" s="20"/>
      <c r="H10" s="15">
        <f>'rekapitulacija GOI (A)'!H98</f>
        <v>2800</v>
      </c>
      <c r="J10" s="20"/>
    </row>
    <row r="11" spans="1:10" s="16" customFormat="1" ht="12.6" customHeight="1">
      <c r="B11" s="17"/>
      <c r="C11" s="18"/>
      <c r="D11" s="19"/>
      <c r="E11" s="20"/>
      <c r="F11" s="15"/>
      <c r="G11" s="20"/>
      <c r="H11" s="15"/>
      <c r="J11" s="20"/>
    </row>
    <row r="12" spans="1:10" s="7" customFormat="1" ht="12.75" customHeight="1">
      <c r="B12" s="17">
        <v>2</v>
      </c>
      <c r="C12" s="18" t="s">
        <v>4</v>
      </c>
      <c r="D12" s="19"/>
      <c r="E12" s="20"/>
      <c r="F12" s="15"/>
      <c r="G12" s="20"/>
      <c r="H12" s="15">
        <f>'elektrika (A - prizidava)'!F127</f>
        <v>0</v>
      </c>
      <c r="J12" s="37"/>
    </row>
    <row r="13" spans="1:10" s="7" customFormat="1" ht="12.75" customHeight="1">
      <c r="B13" s="17"/>
      <c r="C13" s="18"/>
      <c r="D13" s="19"/>
      <c r="E13" s="20"/>
      <c r="F13" s="15"/>
      <c r="G13" s="20"/>
      <c r="H13" s="15"/>
      <c r="J13" s="37"/>
    </row>
    <row r="14" spans="1:10" s="7" customFormat="1" ht="12.75" customHeight="1">
      <c r="B14" s="39">
        <v>3</v>
      </c>
      <c r="C14" s="27" t="s">
        <v>5</v>
      </c>
      <c r="D14" s="28"/>
      <c r="E14" s="29"/>
      <c r="F14" s="30"/>
      <c r="G14" s="29"/>
      <c r="H14" s="30">
        <f>'strojne inšt. (A - prizidava)'!E15</f>
        <v>0</v>
      </c>
      <c r="J14" s="37"/>
    </row>
    <row r="15" spans="1:10" s="7" customFormat="1" ht="30.75" customHeight="1">
      <c r="B15" s="17"/>
      <c r="C15" s="18" t="s">
        <v>6</v>
      </c>
      <c r="D15" s="19"/>
      <c r="E15" s="20"/>
      <c r="F15" s="15"/>
      <c r="G15" s="15"/>
      <c r="H15" s="15">
        <f>H10+H12+H14</f>
        <v>2800</v>
      </c>
      <c r="J15" s="37"/>
    </row>
    <row r="16" spans="1:10" s="7" customFormat="1" ht="12.75" customHeight="1">
      <c r="B16" s="40"/>
      <c r="C16" s="31"/>
      <c r="D16" s="36"/>
      <c r="E16" s="37"/>
      <c r="F16" s="38"/>
      <c r="G16" s="37"/>
      <c r="H16" s="38"/>
      <c r="J16" s="37"/>
    </row>
    <row r="17" spans="2:10" s="7" customFormat="1" ht="12.75" customHeight="1">
      <c r="J17" s="37"/>
    </row>
    <row r="18" spans="2:10" s="7" customFormat="1" ht="12.75" customHeight="1">
      <c r="J18" s="37"/>
    </row>
    <row r="19" spans="2:10" s="7" customFormat="1" ht="12.75" customHeight="1">
      <c r="J19" s="37"/>
    </row>
    <row r="21" spans="2:10" s="7" customFormat="1" ht="12.75" customHeight="1">
      <c r="B21" s="40"/>
      <c r="D21" s="4"/>
      <c r="E21" s="5"/>
      <c r="F21" s="38"/>
      <c r="G21" s="37"/>
      <c r="H21" s="38"/>
      <c r="J21" s="37"/>
    </row>
    <row r="30" spans="2:10">
      <c r="C30" s="3" t="s">
        <v>12</v>
      </c>
    </row>
  </sheetData>
  <sheetProtection algorithmName="SHA-512" hashValue="PTspq2r0yW+gjTiNKBB0IsmNkhUg1fSi5dhfn6lI9xDrw09z9fX6SzP3Pbeod8Q9bCuzXz6RoXgbiiPFD+BnIA==" saltValue="Fa+zjx2RjCYxVPoK9leqzQ==" spinCount="100000" sheet="1" formatCells="0" formatColumns="0"/>
  <pageMargins left="0.7" right="0.7" top="0.75" bottom="0.75" header="0.3" footer="0.3"/>
  <pageSetup paperSize="9" orientation="portrait" r:id="rId1"/>
  <headerFooter>
    <oddHeader>&amp;L&amp;"Arial Black,Običajno"&amp;14&amp;K0070C0region&amp;"Arial CE,Običajno"&amp;10&amp;K000000 &amp;8d.o.o. Brežice</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2:H175"/>
  <sheetViews>
    <sheetView view="pageBreakPreview" topLeftCell="A14" zoomScaleNormal="100" zoomScaleSheetLayoutView="100" workbookViewId="0">
      <selection activeCell="E30" sqref="E30"/>
    </sheetView>
  </sheetViews>
  <sheetFormatPr defaultRowHeight="15"/>
  <cols>
    <col min="1" max="1" width="4.42578125" style="460" customWidth="1"/>
    <col min="2" max="2" width="47.7109375" style="461" customWidth="1"/>
    <col min="3" max="3" width="7.5703125" style="460" customWidth="1"/>
    <col min="4" max="4" width="8.7109375" style="460" customWidth="1"/>
    <col min="5" max="5" width="12.5703125" style="460" customWidth="1"/>
    <col min="6" max="6" width="15.28515625" style="460" customWidth="1"/>
    <col min="7" max="16384" width="9.140625" style="461"/>
  </cols>
  <sheetData>
    <row r="2" spans="1:5">
      <c r="A2" s="289">
        <v>0</v>
      </c>
      <c r="B2" s="162" t="s">
        <v>575</v>
      </c>
      <c r="C2" s="278"/>
      <c r="D2" s="271"/>
      <c r="E2" s="271"/>
    </row>
    <row r="3" spans="1:5">
      <c r="A3" s="290"/>
      <c r="B3" s="164"/>
      <c r="C3" s="278"/>
      <c r="D3" s="271"/>
      <c r="E3" s="271"/>
    </row>
    <row r="4" spans="1:5" ht="25.5" customHeight="1">
      <c r="A4" s="242" t="s">
        <v>205</v>
      </c>
      <c r="B4" s="672" t="s">
        <v>576</v>
      </c>
      <c r="C4" s="672"/>
      <c r="D4" s="672"/>
      <c r="E4" s="672"/>
    </row>
    <row r="5" spans="1:5" ht="25.5" customHeight="1">
      <c r="A5" s="242" t="s">
        <v>207</v>
      </c>
      <c r="B5" s="672" t="s">
        <v>577</v>
      </c>
      <c r="C5" s="672"/>
      <c r="D5" s="672"/>
      <c r="E5" s="672"/>
    </row>
    <row r="6" spans="1:5" ht="25.5" customHeight="1">
      <c r="A6" s="242" t="s">
        <v>209</v>
      </c>
      <c r="B6" s="672" t="s">
        <v>578</v>
      </c>
      <c r="C6" s="672"/>
      <c r="D6" s="672"/>
      <c r="E6" s="672"/>
    </row>
    <row r="7" spans="1:5" ht="25.5" customHeight="1">
      <c r="A7" s="242"/>
      <c r="B7" s="672" t="s">
        <v>579</v>
      </c>
      <c r="C7" s="672"/>
      <c r="D7" s="672"/>
      <c r="E7" s="672"/>
    </row>
    <row r="8" spans="1:5" ht="25.5" customHeight="1">
      <c r="A8" s="242"/>
      <c r="B8" s="673" t="s">
        <v>580</v>
      </c>
      <c r="C8" s="674"/>
      <c r="D8" s="674"/>
      <c r="E8" s="675"/>
    </row>
    <row r="9" spans="1:5" ht="25.5" customHeight="1">
      <c r="A9" s="242"/>
      <c r="B9" s="672" t="s">
        <v>1027</v>
      </c>
      <c r="C9" s="672"/>
      <c r="D9" s="672"/>
      <c r="E9" s="672"/>
    </row>
    <row r="10" spans="1:5">
      <c r="A10" s="242"/>
      <c r="B10" s="672" t="s">
        <v>582</v>
      </c>
      <c r="C10" s="672"/>
      <c r="D10" s="672"/>
      <c r="E10" s="672"/>
    </row>
    <row r="11" spans="1:5">
      <c r="A11" s="241"/>
      <c r="B11" s="676" t="s">
        <v>583</v>
      </c>
      <c r="C11" s="676"/>
      <c r="D11" s="676"/>
      <c r="E11" s="676"/>
    </row>
    <row r="12" spans="1:5">
      <c r="A12" s="242"/>
      <c r="B12" s="676" t="s">
        <v>584</v>
      </c>
      <c r="C12" s="676"/>
      <c r="D12" s="676"/>
      <c r="E12" s="676"/>
    </row>
    <row r="13" spans="1:5" ht="25.5" customHeight="1">
      <c r="A13" s="274"/>
      <c r="B13" s="676" t="s">
        <v>585</v>
      </c>
      <c r="C13" s="676"/>
      <c r="D13" s="676"/>
      <c r="E13" s="676"/>
    </row>
    <row r="14" spans="1:5" ht="25.5" customHeight="1">
      <c r="A14" s="274"/>
      <c r="B14" s="676" t="s">
        <v>586</v>
      </c>
      <c r="C14" s="676"/>
      <c r="D14" s="676"/>
      <c r="E14" s="676"/>
    </row>
    <row r="15" spans="1:5">
      <c r="A15" s="274" t="s">
        <v>211</v>
      </c>
      <c r="B15" s="676" t="s">
        <v>587</v>
      </c>
      <c r="C15" s="676"/>
      <c r="D15" s="676"/>
      <c r="E15" s="676"/>
    </row>
    <row r="16" spans="1:5" ht="25.5" customHeight="1">
      <c r="A16" s="274" t="s">
        <v>213</v>
      </c>
      <c r="B16" s="676" t="s">
        <v>588</v>
      </c>
      <c r="C16" s="676"/>
      <c r="D16" s="676"/>
      <c r="E16" s="676"/>
    </row>
    <row r="17" spans="1:8">
      <c r="A17" s="274" t="s">
        <v>215</v>
      </c>
      <c r="B17" s="676" t="s">
        <v>589</v>
      </c>
      <c r="C17" s="676"/>
      <c r="D17" s="676"/>
      <c r="E17" s="676"/>
    </row>
    <row r="18" spans="1:8" ht="25.5" customHeight="1">
      <c r="A18" s="274" t="s">
        <v>218</v>
      </c>
      <c r="B18" s="672" t="s">
        <v>590</v>
      </c>
      <c r="C18" s="672"/>
      <c r="D18" s="672"/>
      <c r="E18" s="672"/>
    </row>
    <row r="26" spans="1:8">
      <c r="B26" s="462" t="s">
        <v>1150</v>
      </c>
    </row>
    <row r="27" spans="1:8">
      <c r="A27" s="245" t="s">
        <v>591</v>
      </c>
      <c r="B27" s="244" t="s">
        <v>592</v>
      </c>
      <c r="C27" s="463" t="s">
        <v>593</v>
      </c>
      <c r="D27" s="463" t="s">
        <v>594</v>
      </c>
      <c r="E27" s="464" t="s">
        <v>595</v>
      </c>
      <c r="F27" s="463" t="s">
        <v>596</v>
      </c>
    </row>
    <row r="28" spans="1:8" ht="15.75">
      <c r="A28" s="287">
        <v>1</v>
      </c>
      <c r="B28" s="465" t="s">
        <v>746</v>
      </c>
      <c r="C28" s="466"/>
      <c r="D28" s="467"/>
      <c r="E28" s="493"/>
      <c r="F28" s="468"/>
    </row>
    <row r="29" spans="1:8" ht="15.75">
      <c r="A29" s="287"/>
      <c r="B29" s="465"/>
      <c r="C29" s="466"/>
      <c r="D29" s="467"/>
      <c r="E29" s="493"/>
      <c r="F29" s="468"/>
    </row>
    <row r="30" spans="1:8" ht="242.25">
      <c r="A30" s="469">
        <v>1</v>
      </c>
      <c r="B30" s="470" t="s">
        <v>747</v>
      </c>
      <c r="C30" s="466" t="s">
        <v>73</v>
      </c>
      <c r="D30" s="467">
        <v>1</v>
      </c>
      <c r="E30" s="493">
        <v>1</v>
      </c>
      <c r="F30" s="468">
        <f>D30*E30</f>
        <v>1</v>
      </c>
      <c r="G30" s="471"/>
      <c r="H30" s="472"/>
    </row>
    <row r="31" spans="1:8" ht="114.75">
      <c r="A31" s="469">
        <f ca="1">MAX(A31:A$31)+1</f>
        <v>2</v>
      </c>
      <c r="B31" s="470" t="s">
        <v>748</v>
      </c>
      <c r="C31" s="466" t="s">
        <v>73</v>
      </c>
      <c r="D31" s="467">
        <v>1</v>
      </c>
      <c r="E31" s="493"/>
      <c r="F31" s="468">
        <f>D31*E31</f>
        <v>0</v>
      </c>
      <c r="G31" s="471"/>
      <c r="H31" s="472"/>
    </row>
    <row r="32" spans="1:8" ht="76.5">
      <c r="A32" s="469">
        <v>3</v>
      </c>
      <c r="B32" s="470" t="s">
        <v>749</v>
      </c>
      <c r="C32" s="466" t="s">
        <v>73</v>
      </c>
      <c r="D32" s="467">
        <v>1</v>
      </c>
      <c r="E32" s="493"/>
      <c r="F32" s="468">
        <f>D32*E32</f>
        <v>0</v>
      </c>
      <c r="G32" s="471"/>
      <c r="H32" s="472"/>
    </row>
    <row r="33" spans="1:8" ht="63.75">
      <c r="A33" s="469">
        <v>4</v>
      </c>
      <c r="B33" s="470" t="s">
        <v>750</v>
      </c>
      <c r="C33" s="466" t="s">
        <v>73</v>
      </c>
      <c r="D33" s="467">
        <v>1</v>
      </c>
      <c r="E33" s="493"/>
      <c r="F33" s="468">
        <f>D33*E33</f>
        <v>0</v>
      </c>
      <c r="G33" s="471"/>
      <c r="H33" s="472"/>
    </row>
    <row r="34" spans="1:8">
      <c r="A34" s="469"/>
      <c r="B34" s="470"/>
      <c r="C34" s="466"/>
      <c r="D34" s="467"/>
      <c r="E34" s="493"/>
      <c r="F34" s="468"/>
      <c r="G34" s="471"/>
      <c r="H34" s="472"/>
    </row>
    <row r="35" spans="1:8" ht="76.5">
      <c r="A35" s="469">
        <f>MAX(A$32:A34)+1</f>
        <v>5</v>
      </c>
      <c r="B35" s="470" t="s">
        <v>751</v>
      </c>
      <c r="C35" s="466" t="s">
        <v>73</v>
      </c>
      <c r="D35" s="467">
        <v>1</v>
      </c>
      <c r="E35" s="493"/>
      <c r="F35" s="468">
        <f t="shared" ref="F35:F56" si="0">D35*E35</f>
        <v>0</v>
      </c>
      <c r="G35" s="471"/>
      <c r="H35" s="472"/>
    </row>
    <row r="36" spans="1:8" ht="102">
      <c r="A36" s="469">
        <f>MAX(A$32:A35)+1</f>
        <v>6</v>
      </c>
      <c r="B36" s="470" t="s">
        <v>752</v>
      </c>
      <c r="C36" s="466" t="s">
        <v>73</v>
      </c>
      <c r="D36" s="467">
        <v>1</v>
      </c>
      <c r="E36" s="493"/>
      <c r="F36" s="468">
        <f t="shared" si="0"/>
        <v>0</v>
      </c>
      <c r="G36" s="471"/>
      <c r="H36" s="472"/>
    </row>
    <row r="37" spans="1:8" ht="51">
      <c r="A37" s="469">
        <f>MAX(A$32:A36)+1</f>
        <v>7</v>
      </c>
      <c r="B37" s="470" t="s">
        <v>753</v>
      </c>
      <c r="C37" s="466" t="s">
        <v>73</v>
      </c>
      <c r="D37" s="467">
        <v>2</v>
      </c>
      <c r="E37" s="493"/>
      <c r="F37" s="468">
        <f t="shared" si="0"/>
        <v>0</v>
      </c>
      <c r="G37" s="471"/>
      <c r="H37" s="472"/>
    </row>
    <row r="38" spans="1:8" ht="51">
      <c r="A38" s="469">
        <f>MAX(A$32:A37)+1</f>
        <v>8</v>
      </c>
      <c r="B38" s="470" t="s">
        <v>754</v>
      </c>
      <c r="C38" s="466" t="s">
        <v>73</v>
      </c>
      <c r="D38" s="467">
        <v>1</v>
      </c>
      <c r="E38" s="493"/>
      <c r="F38" s="468">
        <f t="shared" si="0"/>
        <v>0</v>
      </c>
      <c r="G38" s="471"/>
      <c r="H38" s="472"/>
    </row>
    <row r="39" spans="1:8" ht="63.75">
      <c r="A39" s="469">
        <f>MAX(A$32:A38)+1</f>
        <v>9</v>
      </c>
      <c r="B39" s="470" t="s">
        <v>755</v>
      </c>
      <c r="C39" s="466" t="s">
        <v>73</v>
      </c>
      <c r="D39" s="467">
        <v>1</v>
      </c>
      <c r="E39" s="493"/>
      <c r="F39" s="468">
        <f t="shared" si="0"/>
        <v>0</v>
      </c>
      <c r="G39" s="471"/>
      <c r="H39" s="472"/>
    </row>
    <row r="40" spans="1:8" ht="127.5">
      <c r="A40" s="469">
        <f>MAX(A$32:A39)+1</f>
        <v>10</v>
      </c>
      <c r="B40" s="470" t="s">
        <v>756</v>
      </c>
      <c r="C40" s="466" t="s">
        <v>406</v>
      </c>
      <c r="D40" s="467">
        <v>2</v>
      </c>
      <c r="E40" s="493"/>
      <c r="F40" s="468">
        <f t="shared" si="0"/>
        <v>0</v>
      </c>
      <c r="G40" s="471"/>
      <c r="H40" s="472"/>
    </row>
    <row r="41" spans="1:8" ht="63.75">
      <c r="A41" s="469">
        <f>MAX(A$32:A40)+1</f>
        <v>11</v>
      </c>
      <c r="B41" s="470" t="s">
        <v>757</v>
      </c>
      <c r="C41" s="466" t="s">
        <v>73</v>
      </c>
      <c r="D41" s="467">
        <v>1</v>
      </c>
      <c r="E41" s="493"/>
      <c r="F41" s="468">
        <f t="shared" si="0"/>
        <v>0</v>
      </c>
      <c r="G41" s="471"/>
      <c r="H41" s="472"/>
    </row>
    <row r="42" spans="1:8">
      <c r="A42" s="469">
        <f>MAX(A$32:A41)+1</f>
        <v>12</v>
      </c>
      <c r="B42" s="470" t="s">
        <v>758</v>
      </c>
      <c r="C42" s="466" t="s">
        <v>406</v>
      </c>
      <c r="D42" s="467">
        <v>28</v>
      </c>
      <c r="E42" s="493"/>
      <c r="F42" s="468">
        <f t="shared" si="0"/>
        <v>0</v>
      </c>
      <c r="G42" s="471"/>
      <c r="H42" s="472"/>
    </row>
    <row r="43" spans="1:8" ht="38.25">
      <c r="A43" s="469">
        <f>MAX(A$32:A42)+1</f>
        <v>13</v>
      </c>
      <c r="B43" s="470" t="s">
        <v>759</v>
      </c>
      <c r="C43" s="466" t="s">
        <v>73</v>
      </c>
      <c r="D43" s="467">
        <v>3</v>
      </c>
      <c r="E43" s="493"/>
      <c r="F43" s="468">
        <f t="shared" si="0"/>
        <v>0</v>
      </c>
      <c r="G43" s="471"/>
      <c r="H43" s="472"/>
    </row>
    <row r="44" spans="1:8" ht="51">
      <c r="A44" s="469">
        <f>MAX(A$32:A43)+1</f>
        <v>14</v>
      </c>
      <c r="B44" s="470" t="s">
        <v>760</v>
      </c>
      <c r="C44" s="466" t="s">
        <v>73</v>
      </c>
      <c r="D44" s="467">
        <v>8</v>
      </c>
      <c r="E44" s="493"/>
      <c r="F44" s="468">
        <f t="shared" si="0"/>
        <v>0</v>
      </c>
      <c r="G44" s="471"/>
      <c r="H44" s="472"/>
    </row>
    <row r="45" spans="1:8" ht="38.25">
      <c r="A45" s="469">
        <f>MAX(A$32:A44)+1</f>
        <v>15</v>
      </c>
      <c r="B45" s="470" t="s">
        <v>761</v>
      </c>
      <c r="C45" s="466" t="s">
        <v>73</v>
      </c>
      <c r="D45" s="467">
        <v>8</v>
      </c>
      <c r="E45" s="493"/>
      <c r="F45" s="468">
        <f t="shared" si="0"/>
        <v>0</v>
      </c>
      <c r="G45" s="471"/>
      <c r="H45" s="472"/>
    </row>
    <row r="46" spans="1:8" ht="89.25">
      <c r="A46" s="469">
        <f>MAX(A$32:A45)+1</f>
        <v>16</v>
      </c>
      <c r="B46" s="470" t="s">
        <v>762</v>
      </c>
      <c r="C46" s="466" t="s">
        <v>73</v>
      </c>
      <c r="D46" s="467">
        <v>10</v>
      </c>
      <c r="E46" s="493"/>
      <c r="F46" s="468">
        <f t="shared" si="0"/>
        <v>0</v>
      </c>
      <c r="G46" s="471"/>
      <c r="H46" s="472"/>
    </row>
    <row r="47" spans="1:8" ht="38.25">
      <c r="A47" s="469">
        <f>MAX(A$32:A46)+1</f>
        <v>17</v>
      </c>
      <c r="B47" s="470" t="s">
        <v>763</v>
      </c>
      <c r="C47" s="466" t="s">
        <v>406</v>
      </c>
      <c r="D47" s="467">
        <v>4</v>
      </c>
      <c r="E47" s="493"/>
      <c r="F47" s="468">
        <f t="shared" si="0"/>
        <v>0</v>
      </c>
      <c r="G47" s="471"/>
      <c r="H47" s="472"/>
    </row>
    <row r="48" spans="1:8" ht="89.25">
      <c r="A48" s="469">
        <f>MAX(A$32:A47)+1</f>
        <v>18</v>
      </c>
      <c r="B48" s="470" t="s">
        <v>764</v>
      </c>
      <c r="C48" s="466" t="s">
        <v>73</v>
      </c>
      <c r="D48" s="467">
        <v>10</v>
      </c>
      <c r="E48" s="493"/>
      <c r="F48" s="468">
        <f t="shared" si="0"/>
        <v>0</v>
      </c>
      <c r="G48" s="471"/>
      <c r="H48" s="472"/>
    </row>
    <row r="49" spans="1:8" ht="76.5">
      <c r="A49" s="469">
        <f>MAX(A$32:A48)+1</f>
        <v>19</v>
      </c>
      <c r="B49" s="470" t="s">
        <v>765</v>
      </c>
      <c r="C49" s="466" t="s">
        <v>406</v>
      </c>
      <c r="D49" s="467">
        <v>8</v>
      </c>
      <c r="E49" s="493"/>
      <c r="F49" s="468">
        <f t="shared" si="0"/>
        <v>0</v>
      </c>
      <c r="G49" s="471"/>
      <c r="H49" s="472"/>
    </row>
    <row r="50" spans="1:8" ht="76.5">
      <c r="A50" s="469">
        <f>MAX(A$32:A49)+1</f>
        <v>20</v>
      </c>
      <c r="B50" s="470" t="s">
        <v>766</v>
      </c>
      <c r="C50" s="466" t="s">
        <v>406</v>
      </c>
      <c r="D50" s="467">
        <v>10</v>
      </c>
      <c r="E50" s="493"/>
      <c r="F50" s="468">
        <f t="shared" si="0"/>
        <v>0</v>
      </c>
      <c r="G50" s="471"/>
      <c r="H50" s="472"/>
    </row>
    <row r="51" spans="1:8" ht="38.25">
      <c r="A51" s="469">
        <f>MAX(A$32:A50)+1</f>
        <v>21</v>
      </c>
      <c r="B51" s="470" t="s">
        <v>767</v>
      </c>
      <c r="C51" s="466" t="s">
        <v>73</v>
      </c>
      <c r="D51" s="467">
        <v>1</v>
      </c>
      <c r="E51" s="493"/>
      <c r="F51" s="468">
        <f t="shared" si="0"/>
        <v>0</v>
      </c>
      <c r="G51" s="471"/>
      <c r="H51" s="472"/>
    </row>
    <row r="52" spans="1:8">
      <c r="A52" s="469">
        <f>MAX(A$32:A51)+1</f>
        <v>22</v>
      </c>
      <c r="B52" s="470" t="s">
        <v>768</v>
      </c>
      <c r="C52" s="466" t="s">
        <v>406</v>
      </c>
      <c r="D52" s="467">
        <v>1</v>
      </c>
      <c r="E52" s="493"/>
      <c r="F52" s="468">
        <f t="shared" si="0"/>
        <v>0</v>
      </c>
      <c r="G52" s="471"/>
      <c r="H52" s="472"/>
    </row>
    <row r="53" spans="1:8" ht="89.25">
      <c r="A53" s="469">
        <f>MAX(A$32:A52)+1</f>
        <v>23</v>
      </c>
      <c r="B53" s="470" t="s">
        <v>769</v>
      </c>
      <c r="C53" s="466" t="s">
        <v>406</v>
      </c>
      <c r="D53" s="467">
        <v>4</v>
      </c>
      <c r="E53" s="493"/>
      <c r="F53" s="468">
        <f t="shared" si="0"/>
        <v>0</v>
      </c>
      <c r="G53" s="471"/>
      <c r="H53" s="472"/>
    </row>
    <row r="54" spans="1:8" ht="66">
      <c r="A54" s="469">
        <f>MAX(A$32:A53)+1</f>
        <v>24</v>
      </c>
      <c r="B54" s="470" t="s">
        <v>770</v>
      </c>
      <c r="C54" s="466" t="s">
        <v>406</v>
      </c>
      <c r="D54" s="467">
        <v>1</v>
      </c>
      <c r="E54" s="493"/>
      <c r="F54" s="468">
        <f t="shared" si="0"/>
        <v>0</v>
      </c>
      <c r="G54" s="471"/>
      <c r="H54" s="472"/>
    </row>
    <row r="55" spans="1:8" ht="51">
      <c r="A55" s="469">
        <f>MAX(A$32:A54)+1</f>
        <v>25</v>
      </c>
      <c r="B55" s="470" t="s">
        <v>771</v>
      </c>
      <c r="C55" s="466" t="s">
        <v>406</v>
      </c>
      <c r="D55" s="467">
        <v>1</v>
      </c>
      <c r="E55" s="493"/>
      <c r="F55" s="468">
        <f t="shared" si="0"/>
        <v>0</v>
      </c>
      <c r="G55" s="471"/>
      <c r="H55" s="472"/>
    </row>
    <row r="56" spans="1:8" ht="165.75">
      <c r="A56" s="469">
        <f>MAX(A$32:A55)+1</f>
        <v>26</v>
      </c>
      <c r="B56" s="470" t="s">
        <v>772</v>
      </c>
      <c r="C56" s="466" t="s">
        <v>73</v>
      </c>
      <c r="D56" s="467">
        <v>1</v>
      </c>
      <c r="E56" s="493"/>
      <c r="F56" s="468">
        <f t="shared" si="0"/>
        <v>0</v>
      </c>
      <c r="G56" s="471"/>
      <c r="H56" s="472"/>
    </row>
    <row r="57" spans="1:8">
      <c r="A57" s="469"/>
      <c r="B57" s="470"/>
      <c r="C57" s="466"/>
      <c r="D57" s="467"/>
      <c r="E57" s="493"/>
      <c r="F57" s="468"/>
      <c r="G57" s="471"/>
      <c r="H57" s="472"/>
    </row>
    <row r="58" spans="1:8">
      <c r="A58" s="469"/>
      <c r="B58" s="473" t="s">
        <v>773</v>
      </c>
      <c r="C58" s="466"/>
      <c r="D58" s="467"/>
      <c r="E58" s="493"/>
      <c r="F58" s="468"/>
      <c r="G58" s="471"/>
      <c r="H58" s="472"/>
    </row>
    <row r="59" spans="1:8" ht="51">
      <c r="A59" s="469">
        <f>MAX(A$32:A58)+1</f>
        <v>27</v>
      </c>
      <c r="B59" s="470" t="s">
        <v>774</v>
      </c>
      <c r="C59" s="466" t="s">
        <v>406</v>
      </c>
      <c r="D59" s="467">
        <v>4</v>
      </c>
      <c r="E59" s="493"/>
      <c r="F59" s="468">
        <f t="shared" ref="F59:F76" si="1">D59*E59</f>
        <v>0</v>
      </c>
      <c r="G59" s="471"/>
      <c r="H59" s="472"/>
    </row>
    <row r="60" spans="1:8" ht="25.5">
      <c r="A60" s="469">
        <f>MAX(A$32:A59)+1</f>
        <v>28</v>
      </c>
      <c r="B60" s="470" t="s">
        <v>775</v>
      </c>
      <c r="C60" s="466" t="s">
        <v>406</v>
      </c>
      <c r="D60" s="467">
        <v>72</v>
      </c>
      <c r="E60" s="493"/>
      <c r="F60" s="468">
        <f t="shared" si="1"/>
        <v>0</v>
      </c>
      <c r="G60" s="471"/>
      <c r="H60" s="472"/>
    </row>
    <row r="61" spans="1:8" ht="25.5">
      <c r="A61" s="469">
        <f>MAX(A$32:A60)+1</f>
        <v>29</v>
      </c>
      <c r="B61" s="470" t="s">
        <v>776</v>
      </c>
      <c r="C61" s="466" t="s">
        <v>73</v>
      </c>
      <c r="D61" s="467">
        <v>43</v>
      </c>
      <c r="E61" s="493"/>
      <c r="F61" s="468">
        <f t="shared" si="1"/>
        <v>0</v>
      </c>
      <c r="G61" s="471"/>
      <c r="H61" s="472"/>
    </row>
    <row r="62" spans="1:8">
      <c r="A62" s="469">
        <f>MAX(A$32:A61)+1</f>
        <v>30</v>
      </c>
      <c r="B62" s="470" t="s">
        <v>777</v>
      </c>
      <c r="C62" s="466" t="s">
        <v>406</v>
      </c>
      <c r="D62" s="467">
        <v>8</v>
      </c>
      <c r="E62" s="493"/>
      <c r="F62" s="468">
        <f t="shared" si="1"/>
        <v>0</v>
      </c>
      <c r="G62" s="471"/>
      <c r="H62" s="472"/>
    </row>
    <row r="63" spans="1:8">
      <c r="A63" s="469">
        <f>MAX(A$32:A62)+1</f>
        <v>31</v>
      </c>
      <c r="B63" s="470" t="s">
        <v>778</v>
      </c>
      <c r="C63" s="466" t="s">
        <v>406</v>
      </c>
      <c r="D63" s="467">
        <v>10</v>
      </c>
      <c r="E63" s="493"/>
      <c r="F63" s="468">
        <f t="shared" si="1"/>
        <v>0</v>
      </c>
      <c r="G63" s="471"/>
      <c r="H63" s="472"/>
    </row>
    <row r="64" spans="1:8">
      <c r="A64" s="469">
        <f>MAX(A$32:A63)+1</f>
        <v>32</v>
      </c>
      <c r="B64" s="470" t="s">
        <v>779</v>
      </c>
      <c r="C64" s="466" t="s">
        <v>406</v>
      </c>
      <c r="D64" s="467">
        <v>5</v>
      </c>
      <c r="E64" s="493"/>
      <c r="F64" s="468">
        <f t="shared" si="1"/>
        <v>0</v>
      </c>
      <c r="G64" s="471"/>
      <c r="H64" s="472"/>
    </row>
    <row r="65" spans="1:8">
      <c r="A65" s="469">
        <f>MAX(A$32:A64)+1</f>
        <v>33</v>
      </c>
      <c r="B65" s="470" t="s">
        <v>780</v>
      </c>
      <c r="C65" s="466" t="s">
        <v>406</v>
      </c>
      <c r="D65" s="467">
        <v>12</v>
      </c>
      <c r="E65" s="493"/>
      <c r="F65" s="468">
        <f t="shared" si="1"/>
        <v>0</v>
      </c>
      <c r="G65" s="471"/>
      <c r="H65" s="472"/>
    </row>
    <row r="66" spans="1:8">
      <c r="A66" s="469">
        <f>MAX(A$32:A65)+1</f>
        <v>34</v>
      </c>
      <c r="B66" s="470" t="s">
        <v>781</v>
      </c>
      <c r="C66" s="466" t="s">
        <v>406</v>
      </c>
      <c r="D66" s="467">
        <v>25</v>
      </c>
      <c r="E66" s="493"/>
      <c r="F66" s="468">
        <f t="shared" si="1"/>
        <v>0</v>
      </c>
      <c r="G66" s="471"/>
      <c r="H66" s="472"/>
    </row>
    <row r="67" spans="1:8">
      <c r="A67" s="469">
        <f>MAX(A$32:A66)+1</f>
        <v>35</v>
      </c>
      <c r="B67" s="470" t="s">
        <v>782</v>
      </c>
      <c r="C67" s="466" t="s">
        <v>406</v>
      </c>
      <c r="D67" s="467">
        <v>25</v>
      </c>
      <c r="E67" s="493"/>
      <c r="F67" s="468">
        <f t="shared" si="1"/>
        <v>0</v>
      </c>
      <c r="G67" s="471"/>
      <c r="H67" s="472"/>
    </row>
    <row r="68" spans="1:8">
      <c r="A68" s="469">
        <f>MAX(A$32:A67)+1</f>
        <v>36</v>
      </c>
      <c r="B68" s="474" t="s">
        <v>783</v>
      </c>
      <c r="C68" s="466" t="s">
        <v>406</v>
      </c>
      <c r="D68" s="467">
        <v>5</v>
      </c>
      <c r="E68" s="493"/>
      <c r="F68" s="468">
        <f t="shared" si="1"/>
        <v>0</v>
      </c>
      <c r="G68" s="471"/>
      <c r="H68" s="472"/>
    </row>
    <row r="69" spans="1:8">
      <c r="A69" s="469">
        <f>MAX(A$32:A68)+1</f>
        <v>37</v>
      </c>
      <c r="B69" s="474" t="s">
        <v>784</v>
      </c>
      <c r="C69" s="466" t="s">
        <v>406</v>
      </c>
      <c r="D69" s="467">
        <v>5</v>
      </c>
      <c r="E69" s="493"/>
      <c r="F69" s="468">
        <f t="shared" si="1"/>
        <v>0</v>
      </c>
      <c r="G69" s="471"/>
      <c r="H69" s="472"/>
    </row>
    <row r="70" spans="1:8">
      <c r="A70" s="469">
        <f>MAX(A$32:A69)+1</f>
        <v>38</v>
      </c>
      <c r="B70" s="470" t="s">
        <v>785</v>
      </c>
      <c r="C70" s="466" t="s">
        <v>406</v>
      </c>
      <c r="D70" s="467">
        <v>10</v>
      </c>
      <c r="E70" s="493"/>
      <c r="F70" s="468">
        <f t="shared" si="1"/>
        <v>0</v>
      </c>
      <c r="G70" s="471"/>
      <c r="H70" s="472"/>
    </row>
    <row r="71" spans="1:8">
      <c r="A71" s="469">
        <f>MAX(A$32:A70)+1</f>
        <v>39</v>
      </c>
      <c r="B71" s="470" t="s">
        <v>786</v>
      </c>
      <c r="C71" s="466" t="s">
        <v>406</v>
      </c>
      <c r="D71" s="467">
        <v>45</v>
      </c>
      <c r="E71" s="493"/>
      <c r="F71" s="468">
        <f t="shared" si="1"/>
        <v>0</v>
      </c>
      <c r="G71" s="471"/>
      <c r="H71" s="472"/>
    </row>
    <row r="72" spans="1:8">
      <c r="A72" s="469">
        <f>MAX(A$32:A71)+1</f>
        <v>40</v>
      </c>
      <c r="B72" s="470" t="s">
        <v>787</v>
      </c>
      <c r="C72" s="466" t="s">
        <v>406</v>
      </c>
      <c r="D72" s="467">
        <v>4</v>
      </c>
      <c r="E72" s="493"/>
      <c r="F72" s="468">
        <f t="shared" si="1"/>
        <v>0</v>
      </c>
      <c r="G72" s="471"/>
      <c r="H72" s="472"/>
    </row>
    <row r="73" spans="1:8">
      <c r="A73" s="469">
        <f>MAX(A$32:A72)+1</f>
        <v>41</v>
      </c>
      <c r="B73" s="474" t="s">
        <v>788</v>
      </c>
      <c r="C73" s="466" t="s">
        <v>406</v>
      </c>
      <c r="D73" s="467">
        <v>5</v>
      </c>
      <c r="E73" s="493"/>
      <c r="F73" s="468">
        <f t="shared" si="1"/>
        <v>0</v>
      </c>
      <c r="G73" s="471"/>
      <c r="H73" s="472"/>
    </row>
    <row r="74" spans="1:8">
      <c r="A74" s="469">
        <f>MAX(A$32:A73)+1</f>
        <v>42</v>
      </c>
      <c r="B74" s="474" t="s">
        <v>789</v>
      </c>
      <c r="C74" s="466" t="s">
        <v>406</v>
      </c>
      <c r="D74" s="467">
        <v>5</v>
      </c>
      <c r="E74" s="493"/>
      <c r="F74" s="468">
        <f t="shared" si="1"/>
        <v>0</v>
      </c>
      <c r="G74" s="471"/>
      <c r="H74" s="472"/>
    </row>
    <row r="75" spans="1:8" ht="38.25">
      <c r="A75" s="469">
        <f>MAX(A$32:A74)+1</f>
        <v>43</v>
      </c>
      <c r="B75" s="474" t="s">
        <v>790</v>
      </c>
      <c r="C75" s="466" t="s">
        <v>73</v>
      </c>
      <c r="D75" s="467">
        <v>20</v>
      </c>
      <c r="E75" s="493"/>
      <c r="F75" s="468">
        <f t="shared" si="1"/>
        <v>0</v>
      </c>
      <c r="G75" s="471"/>
      <c r="H75" s="472"/>
    </row>
    <row r="76" spans="1:8" ht="51">
      <c r="A76" s="469">
        <f>MAX(A$32:A75)+1</f>
        <v>44</v>
      </c>
      <c r="B76" s="470" t="s">
        <v>791</v>
      </c>
      <c r="C76" s="466" t="s">
        <v>73</v>
      </c>
      <c r="D76" s="467">
        <v>1</v>
      </c>
      <c r="E76" s="493"/>
      <c r="F76" s="468">
        <f t="shared" si="1"/>
        <v>0</v>
      </c>
      <c r="G76" s="471"/>
      <c r="H76" s="472"/>
    </row>
    <row r="77" spans="1:8" ht="51">
      <c r="A77" s="469"/>
      <c r="B77" s="470" t="s">
        <v>792</v>
      </c>
      <c r="C77" s="466"/>
      <c r="D77" s="467"/>
      <c r="E77" s="493"/>
      <c r="F77" s="468"/>
      <c r="G77" s="471"/>
      <c r="H77" s="472"/>
    </row>
    <row r="78" spans="1:8">
      <c r="B78" s="475" t="str">
        <f>"SKUPAJ "&amp;UPPER(B28)</f>
        <v>SKUPAJ OPREMA ZA SCENSKO RAZSVETLJAVO</v>
      </c>
      <c r="C78" s="466"/>
      <c r="D78" s="467"/>
      <c r="E78" s="493"/>
      <c r="F78" s="476">
        <f>SUM(F30:F76)</f>
        <v>1</v>
      </c>
      <c r="G78" s="471"/>
      <c r="H78" s="472"/>
    </row>
    <row r="79" spans="1:8">
      <c r="A79" s="477"/>
      <c r="B79" s="470"/>
      <c r="C79" s="466"/>
      <c r="D79" s="467"/>
      <c r="E79" s="493"/>
      <c r="F79" s="468"/>
      <c r="G79" s="471"/>
      <c r="H79" s="472"/>
    </row>
    <row r="80" spans="1:8" ht="15.75">
      <c r="A80" s="287">
        <v>2</v>
      </c>
      <c r="B80" s="465" t="s">
        <v>793</v>
      </c>
      <c r="C80" s="466"/>
      <c r="D80" s="467"/>
      <c r="E80" s="493"/>
      <c r="F80" s="468"/>
      <c r="G80" s="471"/>
      <c r="H80" s="472"/>
    </row>
    <row r="81" spans="1:8" ht="102">
      <c r="A81" s="469">
        <f>MAX(A$32:A80)+1</f>
        <v>45</v>
      </c>
      <c r="B81" s="470" t="s">
        <v>794</v>
      </c>
      <c r="C81" s="466" t="s">
        <v>73</v>
      </c>
      <c r="D81" s="467">
        <v>1</v>
      </c>
      <c r="E81" s="493"/>
      <c r="F81" s="468">
        <f>D81*E81</f>
        <v>0</v>
      </c>
      <c r="G81" s="471"/>
      <c r="H81" s="472"/>
    </row>
    <row r="82" spans="1:8">
      <c r="A82" s="469"/>
      <c r="B82" s="473" t="s">
        <v>795</v>
      </c>
      <c r="C82" s="466"/>
      <c r="D82" s="467"/>
      <c r="E82" s="493"/>
      <c r="F82" s="468"/>
      <c r="G82" s="471"/>
      <c r="H82" s="472"/>
    </row>
    <row r="83" spans="1:8" ht="25.5">
      <c r="A83" s="469">
        <f>MAX(A$32:A82)+1</f>
        <v>46</v>
      </c>
      <c r="B83" s="470" t="s">
        <v>796</v>
      </c>
      <c r="C83" s="466" t="s">
        <v>406</v>
      </c>
      <c r="D83" s="467">
        <v>8</v>
      </c>
      <c r="E83" s="493"/>
      <c r="F83" s="468">
        <f t="shared" ref="F83:F104" si="2">D83*E83</f>
        <v>0</v>
      </c>
      <c r="G83" s="471"/>
      <c r="H83" s="472"/>
    </row>
    <row r="84" spans="1:8" ht="25.5">
      <c r="A84" s="469">
        <f>MAX(A$32:A83)+1</f>
        <v>47</v>
      </c>
      <c r="B84" s="470" t="s">
        <v>797</v>
      </c>
      <c r="C84" s="466" t="s">
        <v>406</v>
      </c>
      <c r="D84" s="467">
        <v>8</v>
      </c>
      <c r="E84" s="493"/>
      <c r="F84" s="468">
        <f t="shared" si="2"/>
        <v>0</v>
      </c>
      <c r="G84" s="471"/>
      <c r="H84" s="472"/>
    </row>
    <row r="85" spans="1:8" ht="25.5">
      <c r="A85" s="469">
        <f>MAX(A$32:A84)+1</f>
        <v>48</v>
      </c>
      <c r="B85" s="470" t="s">
        <v>798</v>
      </c>
      <c r="C85" s="466" t="s">
        <v>406</v>
      </c>
      <c r="D85" s="467">
        <v>1</v>
      </c>
      <c r="E85" s="493"/>
      <c r="F85" s="468">
        <f t="shared" si="2"/>
        <v>0</v>
      </c>
      <c r="G85" s="471"/>
      <c r="H85" s="472"/>
    </row>
    <row r="86" spans="1:8">
      <c r="A86" s="469">
        <f>MAX(A$32:A85)+1</f>
        <v>49</v>
      </c>
      <c r="B86" s="470" t="s">
        <v>799</v>
      </c>
      <c r="C86" s="466" t="s">
        <v>406</v>
      </c>
      <c r="D86" s="467">
        <v>8</v>
      </c>
      <c r="E86" s="493"/>
      <c r="F86" s="468">
        <f t="shared" si="2"/>
        <v>0</v>
      </c>
      <c r="G86" s="471"/>
      <c r="H86" s="472"/>
    </row>
    <row r="87" spans="1:8">
      <c r="A87" s="469">
        <f>MAX(A$32:A86)+1</f>
        <v>50</v>
      </c>
      <c r="B87" s="470" t="s">
        <v>800</v>
      </c>
      <c r="C87" s="466" t="s">
        <v>406</v>
      </c>
      <c r="D87" s="467">
        <v>8</v>
      </c>
      <c r="E87" s="493"/>
      <c r="F87" s="468">
        <f t="shared" si="2"/>
        <v>0</v>
      </c>
      <c r="G87" s="471"/>
      <c r="H87" s="472"/>
    </row>
    <row r="88" spans="1:8" ht="25.5">
      <c r="A88" s="469">
        <f>MAX(A$32:A87)+1</f>
        <v>51</v>
      </c>
      <c r="B88" s="470" t="s">
        <v>801</v>
      </c>
      <c r="C88" s="466" t="s">
        <v>406</v>
      </c>
      <c r="D88" s="467">
        <v>10</v>
      </c>
      <c r="E88" s="493"/>
      <c r="F88" s="468">
        <f t="shared" si="2"/>
        <v>0</v>
      </c>
      <c r="G88" s="471"/>
      <c r="H88" s="472"/>
    </row>
    <row r="89" spans="1:8" ht="25.5">
      <c r="A89" s="469">
        <f>MAX(A$32:A88)+1</f>
        <v>52</v>
      </c>
      <c r="B89" s="470" t="s">
        <v>802</v>
      </c>
      <c r="C89" s="466" t="s">
        <v>406</v>
      </c>
      <c r="D89" s="467">
        <v>10</v>
      </c>
      <c r="E89" s="493"/>
      <c r="F89" s="468">
        <f t="shared" si="2"/>
        <v>0</v>
      </c>
      <c r="G89" s="471"/>
      <c r="H89" s="472"/>
    </row>
    <row r="90" spans="1:8" ht="76.5">
      <c r="A90" s="469">
        <f>MAX(A$32:A89)+1</f>
        <v>53</v>
      </c>
      <c r="B90" s="470" t="s">
        <v>803</v>
      </c>
      <c r="C90" s="466" t="s">
        <v>73</v>
      </c>
      <c r="D90" s="467">
        <v>10</v>
      </c>
      <c r="E90" s="493"/>
      <c r="F90" s="468">
        <f t="shared" si="2"/>
        <v>0</v>
      </c>
      <c r="G90" s="471"/>
      <c r="H90" s="472"/>
    </row>
    <row r="91" spans="1:8" ht="63.75">
      <c r="A91" s="469">
        <f>MAX(A$32:A90)+1</f>
        <v>54</v>
      </c>
      <c r="B91" s="470" t="s">
        <v>804</v>
      </c>
      <c r="C91" s="466" t="s">
        <v>406</v>
      </c>
      <c r="D91" s="467">
        <v>2</v>
      </c>
      <c r="E91" s="493"/>
      <c r="F91" s="468">
        <f t="shared" si="2"/>
        <v>0</v>
      </c>
      <c r="G91" s="471"/>
      <c r="H91" s="472"/>
    </row>
    <row r="92" spans="1:8" ht="63.75">
      <c r="A92" s="469">
        <f>MAX(A$32:A91)+1</f>
        <v>55</v>
      </c>
      <c r="B92" s="470" t="s">
        <v>805</v>
      </c>
      <c r="C92" s="466" t="s">
        <v>73</v>
      </c>
      <c r="D92" s="467">
        <v>2</v>
      </c>
      <c r="E92" s="493"/>
      <c r="F92" s="468">
        <f t="shared" si="2"/>
        <v>0</v>
      </c>
      <c r="G92" s="471"/>
      <c r="H92" s="472"/>
    </row>
    <row r="93" spans="1:8" ht="165.75">
      <c r="A93" s="469">
        <f>MAX(A$32:A92)+1</f>
        <v>56</v>
      </c>
      <c r="B93" s="470" t="s">
        <v>806</v>
      </c>
      <c r="C93" s="466" t="s">
        <v>73</v>
      </c>
      <c r="D93" s="467">
        <v>2</v>
      </c>
      <c r="E93" s="493"/>
      <c r="F93" s="468">
        <f t="shared" si="2"/>
        <v>0</v>
      </c>
      <c r="G93" s="471"/>
      <c r="H93" s="472"/>
    </row>
    <row r="94" spans="1:8" ht="165.75">
      <c r="A94" s="469">
        <f>MAX(A$32:A93)+1</f>
        <v>57</v>
      </c>
      <c r="B94" s="470" t="s">
        <v>807</v>
      </c>
      <c r="C94" s="466" t="s">
        <v>406</v>
      </c>
      <c r="D94" s="467">
        <v>2</v>
      </c>
      <c r="E94" s="493"/>
      <c r="F94" s="468">
        <f t="shared" si="2"/>
        <v>0</v>
      </c>
      <c r="G94" s="471"/>
      <c r="H94" s="472"/>
    </row>
    <row r="95" spans="1:8" ht="51">
      <c r="A95" s="469">
        <f>MAX(A$32:A94)+1</f>
        <v>58</v>
      </c>
      <c r="B95" s="470" t="s">
        <v>808</v>
      </c>
      <c r="C95" s="466" t="s">
        <v>406</v>
      </c>
      <c r="D95" s="467">
        <v>4</v>
      </c>
      <c r="E95" s="493"/>
      <c r="F95" s="468">
        <f t="shared" si="2"/>
        <v>0</v>
      </c>
      <c r="G95" s="471"/>
      <c r="H95" s="472"/>
    </row>
    <row r="96" spans="1:8" ht="38.25">
      <c r="A96" s="469">
        <f>MAX(A$32:A95)+1</f>
        <v>59</v>
      </c>
      <c r="B96" s="470" t="s">
        <v>809</v>
      </c>
      <c r="C96" s="466" t="s">
        <v>406</v>
      </c>
      <c r="D96" s="467">
        <v>1</v>
      </c>
      <c r="E96" s="493"/>
      <c r="F96" s="468">
        <f t="shared" si="2"/>
        <v>0</v>
      </c>
      <c r="G96" s="471"/>
      <c r="H96" s="472"/>
    </row>
    <row r="97" spans="1:8" ht="38.25">
      <c r="A97" s="469">
        <f>MAX(A$32:A96)+1</f>
        <v>60</v>
      </c>
      <c r="B97" s="470" t="s">
        <v>810</v>
      </c>
      <c r="C97" s="466" t="s">
        <v>406</v>
      </c>
      <c r="D97" s="467">
        <v>2</v>
      </c>
      <c r="E97" s="493"/>
      <c r="F97" s="468">
        <f t="shared" si="2"/>
        <v>0</v>
      </c>
      <c r="G97" s="471"/>
      <c r="H97" s="472"/>
    </row>
    <row r="98" spans="1:8" ht="38.25">
      <c r="A98" s="469">
        <f>MAX(A$32:A97)+1</f>
        <v>61</v>
      </c>
      <c r="B98" s="470" t="s">
        <v>811</v>
      </c>
      <c r="C98" s="466" t="s">
        <v>406</v>
      </c>
      <c r="D98" s="467">
        <v>1</v>
      </c>
      <c r="E98" s="493"/>
      <c r="F98" s="468">
        <f t="shared" si="2"/>
        <v>0</v>
      </c>
      <c r="G98" s="471"/>
      <c r="H98" s="472"/>
    </row>
    <row r="99" spans="1:8" ht="38.25">
      <c r="A99" s="469">
        <f>MAX(A$32:A98)+1</f>
        <v>62</v>
      </c>
      <c r="B99" s="470" t="s">
        <v>812</v>
      </c>
      <c r="C99" s="466" t="s">
        <v>406</v>
      </c>
      <c r="D99" s="467">
        <v>1</v>
      </c>
      <c r="E99" s="493"/>
      <c r="F99" s="468">
        <f t="shared" si="2"/>
        <v>0</v>
      </c>
      <c r="G99" s="471"/>
      <c r="H99" s="472"/>
    </row>
    <row r="100" spans="1:8">
      <c r="A100" s="469">
        <f>MAX(A$32:A99)+1</f>
        <v>63</v>
      </c>
      <c r="B100" s="470" t="s">
        <v>813</v>
      </c>
      <c r="C100" s="466" t="s">
        <v>406</v>
      </c>
      <c r="D100" s="467">
        <v>2</v>
      </c>
      <c r="E100" s="493"/>
      <c r="F100" s="468">
        <f t="shared" si="2"/>
        <v>0</v>
      </c>
      <c r="G100" s="471"/>
      <c r="H100" s="472"/>
    </row>
    <row r="101" spans="1:8" ht="25.5">
      <c r="A101" s="469">
        <f>MAX(A$32:A100)+1</f>
        <v>64</v>
      </c>
      <c r="B101" s="470" t="s">
        <v>814</v>
      </c>
      <c r="C101" s="466" t="s">
        <v>406</v>
      </c>
      <c r="D101" s="467">
        <v>5</v>
      </c>
      <c r="E101" s="493"/>
      <c r="F101" s="468">
        <f t="shared" si="2"/>
        <v>0</v>
      </c>
      <c r="G101" s="471"/>
      <c r="H101" s="472"/>
    </row>
    <row r="102" spans="1:8" ht="114.75">
      <c r="A102" s="469">
        <f>MAX(A$32:A101)+1</f>
        <v>65</v>
      </c>
      <c r="B102" s="470" t="s">
        <v>815</v>
      </c>
      <c r="C102" s="466" t="s">
        <v>406</v>
      </c>
      <c r="D102" s="467">
        <v>1</v>
      </c>
      <c r="E102" s="493"/>
      <c r="F102" s="468">
        <f t="shared" si="2"/>
        <v>0</v>
      </c>
      <c r="G102" s="471"/>
      <c r="H102" s="472"/>
    </row>
    <row r="103" spans="1:8" ht="114.75">
      <c r="A103" s="469">
        <f>MAX(A$32:A102)+1</f>
        <v>66</v>
      </c>
      <c r="B103" s="470" t="s">
        <v>816</v>
      </c>
      <c r="C103" s="466" t="s">
        <v>406</v>
      </c>
      <c r="D103" s="467">
        <v>1</v>
      </c>
      <c r="E103" s="493"/>
      <c r="F103" s="468">
        <f t="shared" si="2"/>
        <v>0</v>
      </c>
      <c r="G103" s="471"/>
      <c r="H103" s="472"/>
    </row>
    <row r="104" spans="1:8" ht="89.25">
      <c r="A104" s="469">
        <f>MAX(A$32:A103)+1</f>
        <v>67</v>
      </c>
      <c r="B104" s="470" t="s">
        <v>817</v>
      </c>
      <c r="C104" s="466" t="s">
        <v>73</v>
      </c>
      <c r="D104" s="467">
        <v>1</v>
      </c>
      <c r="E104" s="493"/>
      <c r="F104" s="468">
        <f t="shared" si="2"/>
        <v>0</v>
      </c>
      <c r="G104" s="471"/>
      <c r="H104" s="472"/>
    </row>
    <row r="105" spans="1:8" ht="63.75">
      <c r="A105" s="469">
        <f>MAX(A$32:A104)+1</f>
        <v>68</v>
      </c>
      <c r="B105" s="470" t="s">
        <v>818</v>
      </c>
      <c r="C105" s="466" t="s">
        <v>73</v>
      </c>
      <c r="D105" s="467">
        <v>1</v>
      </c>
      <c r="E105" s="493"/>
      <c r="F105" s="468">
        <f>D106*E105</f>
        <v>0</v>
      </c>
      <c r="G105" s="471"/>
      <c r="H105" s="472"/>
    </row>
    <row r="106" spans="1:8" ht="25.5">
      <c r="A106" s="469">
        <f>MAX(A$32:A105)+1</f>
        <v>69</v>
      </c>
      <c r="B106" s="470" t="s">
        <v>819</v>
      </c>
      <c r="C106" s="466" t="s">
        <v>73</v>
      </c>
      <c r="D106" s="467">
        <v>2</v>
      </c>
      <c r="E106" s="493"/>
      <c r="F106" s="468">
        <f>D107*E106</f>
        <v>0</v>
      </c>
      <c r="G106" s="471"/>
      <c r="H106" s="472"/>
    </row>
    <row r="107" spans="1:8" ht="25.5">
      <c r="A107" s="469">
        <f>MAX(A$32:A106)+1</f>
        <v>70</v>
      </c>
      <c r="B107" s="470" t="s">
        <v>820</v>
      </c>
      <c r="C107" s="466" t="s">
        <v>406</v>
      </c>
      <c r="D107" s="467">
        <v>8</v>
      </c>
      <c r="E107" s="493"/>
      <c r="F107" s="468">
        <f t="shared" ref="F107:F135" si="3">D107*E107</f>
        <v>0</v>
      </c>
      <c r="G107" s="471"/>
      <c r="H107" s="472"/>
    </row>
    <row r="108" spans="1:8" ht="25.5">
      <c r="A108" s="469">
        <f>MAX(A$32:A107)+1</f>
        <v>71</v>
      </c>
      <c r="B108" s="470" t="s">
        <v>821</v>
      </c>
      <c r="C108" s="466" t="s">
        <v>406</v>
      </c>
      <c r="D108" s="467">
        <v>3</v>
      </c>
      <c r="E108" s="493"/>
      <c r="F108" s="468">
        <f t="shared" si="3"/>
        <v>0</v>
      </c>
      <c r="G108" s="471"/>
      <c r="H108" s="472"/>
    </row>
    <row r="109" spans="1:8" ht="25.5">
      <c r="A109" s="469">
        <f>MAX(A$32:A108)+1</f>
        <v>72</v>
      </c>
      <c r="B109" s="470" t="s">
        <v>822</v>
      </c>
      <c r="C109" s="466" t="s">
        <v>73</v>
      </c>
      <c r="D109" s="467">
        <v>1</v>
      </c>
      <c r="E109" s="493"/>
      <c r="F109" s="468">
        <f t="shared" si="3"/>
        <v>0</v>
      </c>
      <c r="G109" s="471"/>
      <c r="H109" s="472"/>
    </row>
    <row r="110" spans="1:8" ht="25.5">
      <c r="A110" s="469">
        <f>MAX(A$32:A109)+1</f>
        <v>73</v>
      </c>
      <c r="B110" s="470" t="s">
        <v>823</v>
      </c>
      <c r="C110" s="466" t="s">
        <v>406</v>
      </c>
      <c r="D110" s="467">
        <v>4</v>
      </c>
      <c r="E110" s="493"/>
      <c r="F110" s="468">
        <f t="shared" si="3"/>
        <v>0</v>
      </c>
      <c r="G110" s="471"/>
      <c r="H110" s="472"/>
    </row>
    <row r="111" spans="1:8" ht="38.25">
      <c r="A111" s="469">
        <f>MAX(A$32:A110)+1</f>
        <v>74</v>
      </c>
      <c r="B111" s="470" t="s">
        <v>824</v>
      </c>
      <c r="C111" s="466" t="s">
        <v>73</v>
      </c>
      <c r="D111" s="467">
        <v>1</v>
      </c>
      <c r="E111" s="493"/>
      <c r="F111" s="468">
        <f t="shared" si="3"/>
        <v>0</v>
      </c>
      <c r="G111" s="471"/>
      <c r="H111" s="472"/>
    </row>
    <row r="112" spans="1:8" ht="25.5">
      <c r="A112" s="469">
        <f>MAX(A$32:A111)+1</f>
        <v>75</v>
      </c>
      <c r="B112" s="470" t="s">
        <v>825</v>
      </c>
      <c r="C112" s="466" t="s">
        <v>406</v>
      </c>
      <c r="D112" s="467">
        <v>6</v>
      </c>
      <c r="E112" s="493"/>
      <c r="F112" s="468">
        <f t="shared" si="3"/>
        <v>0</v>
      </c>
      <c r="G112" s="471"/>
      <c r="H112" s="472"/>
    </row>
    <row r="113" spans="1:8" ht="25.5">
      <c r="A113" s="469">
        <f>MAX(A$32:A112)+1</f>
        <v>76</v>
      </c>
      <c r="B113" s="470" t="s">
        <v>826</v>
      </c>
      <c r="C113" s="466" t="s">
        <v>406</v>
      </c>
      <c r="D113" s="467">
        <v>4</v>
      </c>
      <c r="E113" s="493"/>
      <c r="F113" s="468">
        <f t="shared" si="3"/>
        <v>0</v>
      </c>
      <c r="G113" s="471"/>
      <c r="H113" s="472"/>
    </row>
    <row r="114" spans="1:8" ht="102">
      <c r="A114" s="469">
        <f>MAX(A$32:A113)+1</f>
        <v>77</v>
      </c>
      <c r="B114" s="470" t="s">
        <v>827</v>
      </c>
      <c r="C114" s="466" t="s">
        <v>406</v>
      </c>
      <c r="D114" s="467">
        <v>8</v>
      </c>
      <c r="E114" s="493"/>
      <c r="F114" s="468">
        <f t="shared" si="3"/>
        <v>0</v>
      </c>
      <c r="G114" s="471"/>
      <c r="H114" s="472"/>
    </row>
    <row r="115" spans="1:8" ht="38.25">
      <c r="A115" s="469">
        <f>MAX(A$32:A114)+1</f>
        <v>78</v>
      </c>
      <c r="B115" s="470" t="s">
        <v>828</v>
      </c>
      <c r="C115" s="466" t="s">
        <v>73</v>
      </c>
      <c r="D115" s="467">
        <v>8</v>
      </c>
      <c r="E115" s="493"/>
      <c r="F115" s="468">
        <f t="shared" si="3"/>
        <v>0</v>
      </c>
      <c r="G115" s="471"/>
      <c r="H115" s="472"/>
    </row>
    <row r="116" spans="1:8">
      <c r="A116" s="469">
        <f>MAX(A$32:A115)+1</f>
        <v>79</v>
      </c>
      <c r="B116" s="470" t="s">
        <v>829</v>
      </c>
      <c r="C116" s="466" t="s">
        <v>406</v>
      </c>
      <c r="D116" s="467">
        <v>8</v>
      </c>
      <c r="E116" s="493"/>
      <c r="F116" s="468">
        <f t="shared" si="3"/>
        <v>0</v>
      </c>
      <c r="G116" s="471"/>
      <c r="H116" s="472"/>
    </row>
    <row r="117" spans="1:8" ht="25.5">
      <c r="A117" s="469">
        <f>MAX(A$32:A116)+1</f>
        <v>80</v>
      </c>
      <c r="B117" s="470" t="s">
        <v>830</v>
      </c>
      <c r="C117" s="466" t="s">
        <v>406</v>
      </c>
      <c r="D117" s="467">
        <v>8</v>
      </c>
      <c r="E117" s="493"/>
      <c r="F117" s="468">
        <f t="shared" si="3"/>
        <v>0</v>
      </c>
      <c r="G117" s="471"/>
      <c r="H117" s="472"/>
    </row>
    <row r="118" spans="1:8">
      <c r="A118" s="469">
        <f>MAX(A$32:A117)+1</f>
        <v>81</v>
      </c>
      <c r="B118" s="474" t="s">
        <v>831</v>
      </c>
      <c r="C118" s="466" t="s">
        <v>73</v>
      </c>
      <c r="D118" s="467">
        <v>2</v>
      </c>
      <c r="E118" s="493"/>
      <c r="F118" s="468">
        <f t="shared" si="3"/>
        <v>0</v>
      </c>
      <c r="G118" s="471"/>
      <c r="H118" s="472"/>
    </row>
    <row r="119" spans="1:8" ht="267.75">
      <c r="A119" s="469">
        <f>MAX(A$32:A118)+1</f>
        <v>82</v>
      </c>
      <c r="B119" s="470" t="s">
        <v>832</v>
      </c>
      <c r="C119" s="466" t="s">
        <v>73</v>
      </c>
      <c r="D119" s="467">
        <v>1</v>
      </c>
      <c r="E119" s="493"/>
      <c r="F119" s="468">
        <f t="shared" si="3"/>
        <v>0</v>
      </c>
      <c r="G119" s="471"/>
      <c r="H119" s="472"/>
    </row>
    <row r="120" spans="1:8">
      <c r="A120" s="469">
        <f>MAX(A$32:A119)+1</f>
        <v>83</v>
      </c>
      <c r="B120" s="470" t="s">
        <v>833</v>
      </c>
      <c r="C120" s="466" t="s">
        <v>73</v>
      </c>
      <c r="D120" s="467">
        <v>4</v>
      </c>
      <c r="E120" s="493"/>
      <c r="F120" s="468">
        <f t="shared" si="3"/>
        <v>0</v>
      </c>
      <c r="G120" s="471"/>
      <c r="H120" s="472"/>
    </row>
    <row r="121" spans="1:8" ht="51">
      <c r="A121" s="469">
        <f>MAX(A$32:A120)+1</f>
        <v>84</v>
      </c>
      <c r="B121" s="470" t="s">
        <v>834</v>
      </c>
      <c r="C121" s="466" t="s">
        <v>406</v>
      </c>
      <c r="D121" s="467">
        <v>10</v>
      </c>
      <c r="E121" s="493"/>
      <c r="F121" s="468">
        <f t="shared" si="3"/>
        <v>0</v>
      </c>
      <c r="G121" s="471"/>
      <c r="H121" s="472"/>
    </row>
    <row r="122" spans="1:8" ht="38.25">
      <c r="A122" s="469">
        <f>MAX(A$32:A121)+1</f>
        <v>85</v>
      </c>
      <c r="B122" s="470" t="s">
        <v>835</v>
      </c>
      <c r="C122" s="466" t="s">
        <v>406</v>
      </c>
      <c r="D122" s="467">
        <v>4</v>
      </c>
      <c r="E122" s="493"/>
      <c r="F122" s="468">
        <f t="shared" si="3"/>
        <v>0</v>
      </c>
      <c r="G122" s="471"/>
      <c r="H122" s="472"/>
    </row>
    <row r="123" spans="1:8" ht="25.5">
      <c r="A123" s="469">
        <f>MAX(A$32:A122)+1</f>
        <v>86</v>
      </c>
      <c r="B123" s="474" t="s">
        <v>836</v>
      </c>
      <c r="C123" s="478" t="s">
        <v>406</v>
      </c>
      <c r="D123" s="467">
        <v>4</v>
      </c>
      <c r="E123" s="493"/>
      <c r="F123" s="468">
        <f t="shared" si="3"/>
        <v>0</v>
      </c>
      <c r="G123" s="471"/>
      <c r="H123" s="472"/>
    </row>
    <row r="124" spans="1:8" ht="38.25">
      <c r="A124" s="469">
        <f>MAX(A$32:A123)+1</f>
        <v>87</v>
      </c>
      <c r="B124" s="470" t="s">
        <v>837</v>
      </c>
      <c r="C124" s="466" t="s">
        <v>406</v>
      </c>
      <c r="D124" s="467">
        <v>2</v>
      </c>
      <c r="E124" s="493"/>
      <c r="F124" s="468">
        <f t="shared" si="3"/>
        <v>0</v>
      </c>
      <c r="G124" s="471"/>
      <c r="H124" s="472"/>
    </row>
    <row r="125" spans="1:8" ht="51">
      <c r="A125" s="469">
        <f>MAX(A$32:A124)+1</f>
        <v>88</v>
      </c>
      <c r="B125" s="470" t="s">
        <v>838</v>
      </c>
      <c r="C125" s="466" t="s">
        <v>406</v>
      </c>
      <c r="D125" s="467">
        <v>4</v>
      </c>
      <c r="E125" s="493"/>
      <c r="F125" s="468">
        <f t="shared" si="3"/>
        <v>0</v>
      </c>
      <c r="G125" s="471"/>
      <c r="H125" s="472"/>
    </row>
    <row r="126" spans="1:8" ht="25.5">
      <c r="A126" s="469">
        <f>MAX(A$32:A125)+1</f>
        <v>89</v>
      </c>
      <c r="B126" s="470" t="s">
        <v>839</v>
      </c>
      <c r="C126" s="466" t="s">
        <v>406</v>
      </c>
      <c r="D126" s="467">
        <v>4</v>
      </c>
      <c r="E126" s="493"/>
      <c r="F126" s="468">
        <f t="shared" si="3"/>
        <v>0</v>
      </c>
      <c r="G126" s="471"/>
      <c r="H126" s="472"/>
    </row>
    <row r="127" spans="1:8" ht="267.75">
      <c r="A127" s="469">
        <f>MAX(A$32:A126)+1</f>
        <v>90</v>
      </c>
      <c r="B127" s="470" t="s">
        <v>840</v>
      </c>
      <c r="C127" s="466" t="s">
        <v>73</v>
      </c>
      <c r="D127" s="467">
        <v>4</v>
      </c>
      <c r="E127" s="493"/>
      <c r="F127" s="468">
        <f t="shared" si="3"/>
        <v>0</v>
      </c>
      <c r="G127" s="471"/>
      <c r="H127" s="472"/>
    </row>
    <row r="128" spans="1:8">
      <c r="A128" s="469">
        <f>MAX(A$32:A127)+1</f>
        <v>91</v>
      </c>
      <c r="B128" s="470" t="s">
        <v>841</v>
      </c>
      <c r="C128" s="466" t="s">
        <v>406</v>
      </c>
      <c r="D128" s="467">
        <v>10</v>
      </c>
      <c r="E128" s="493"/>
      <c r="F128" s="468">
        <f t="shared" si="3"/>
        <v>0</v>
      </c>
      <c r="G128" s="471"/>
      <c r="H128" s="472"/>
    </row>
    <row r="129" spans="1:8">
      <c r="A129" s="469">
        <f>MAX(A$32:A128)+1</f>
        <v>92</v>
      </c>
      <c r="B129" s="470" t="s">
        <v>842</v>
      </c>
      <c r="C129" s="466" t="s">
        <v>406</v>
      </c>
      <c r="D129" s="467">
        <v>4</v>
      </c>
      <c r="E129" s="493"/>
      <c r="F129" s="468">
        <f t="shared" si="3"/>
        <v>0</v>
      </c>
      <c r="G129" s="471"/>
      <c r="H129" s="472"/>
    </row>
    <row r="130" spans="1:8" ht="25.5">
      <c r="A130" s="469">
        <f>MAX(A$32:A129)+1</f>
        <v>93</v>
      </c>
      <c r="B130" s="470" t="s">
        <v>843</v>
      </c>
      <c r="C130" s="466" t="s">
        <v>406</v>
      </c>
      <c r="D130" s="467">
        <v>2</v>
      </c>
      <c r="E130" s="493"/>
      <c r="F130" s="468">
        <f t="shared" si="3"/>
        <v>0</v>
      </c>
      <c r="G130" s="471"/>
      <c r="H130" s="472"/>
    </row>
    <row r="131" spans="1:8">
      <c r="A131" s="469">
        <f>MAX(A$32:A130)+1</f>
        <v>94</v>
      </c>
      <c r="B131" s="470" t="s">
        <v>844</v>
      </c>
      <c r="C131" s="466" t="s">
        <v>406</v>
      </c>
      <c r="D131" s="467">
        <v>4</v>
      </c>
      <c r="E131" s="493"/>
      <c r="F131" s="468">
        <f t="shared" si="3"/>
        <v>0</v>
      </c>
      <c r="G131" s="471"/>
      <c r="H131" s="472"/>
    </row>
    <row r="132" spans="1:8">
      <c r="A132" s="469">
        <f>MAX(A$32:A131)+1</f>
        <v>95</v>
      </c>
      <c r="B132" s="470" t="s">
        <v>845</v>
      </c>
      <c r="C132" s="466" t="s">
        <v>406</v>
      </c>
      <c r="D132" s="467">
        <v>4</v>
      </c>
      <c r="E132" s="493"/>
      <c r="F132" s="468">
        <f t="shared" si="3"/>
        <v>0</v>
      </c>
      <c r="G132" s="471"/>
      <c r="H132" s="472"/>
    </row>
    <row r="133" spans="1:8" ht="76.5">
      <c r="A133" s="469">
        <f>MAX(A$32:A132)+1</f>
        <v>96</v>
      </c>
      <c r="B133" s="470" t="s">
        <v>846</v>
      </c>
      <c r="C133" s="466" t="s">
        <v>847</v>
      </c>
      <c r="D133" s="467">
        <v>1</v>
      </c>
      <c r="E133" s="493"/>
      <c r="F133" s="468">
        <f t="shared" si="3"/>
        <v>0</v>
      </c>
      <c r="G133" s="471"/>
      <c r="H133" s="472"/>
    </row>
    <row r="134" spans="1:8" ht="38.25">
      <c r="A134" s="469">
        <f>MAX(A$32:A133)+1</f>
        <v>97</v>
      </c>
      <c r="B134" s="470" t="s">
        <v>848</v>
      </c>
      <c r="C134" s="466" t="s">
        <v>73</v>
      </c>
      <c r="D134" s="467">
        <v>1</v>
      </c>
      <c r="E134" s="493"/>
      <c r="F134" s="468">
        <f t="shared" si="3"/>
        <v>0</v>
      </c>
      <c r="G134" s="471"/>
      <c r="H134" s="472"/>
    </row>
    <row r="135" spans="1:8" ht="51">
      <c r="A135" s="469">
        <f>MAX(A$32:A134)+1</f>
        <v>98</v>
      </c>
      <c r="B135" s="474" t="s">
        <v>849</v>
      </c>
      <c r="C135" s="466" t="s">
        <v>847</v>
      </c>
      <c r="D135" s="467">
        <v>1</v>
      </c>
      <c r="E135" s="493"/>
      <c r="F135" s="468">
        <f t="shared" si="3"/>
        <v>0</v>
      </c>
      <c r="G135" s="471"/>
      <c r="H135" s="472"/>
    </row>
    <row r="136" spans="1:8" ht="63.75">
      <c r="A136" s="469"/>
      <c r="B136" s="470" t="s">
        <v>850</v>
      </c>
      <c r="C136" s="466"/>
      <c r="D136" s="467"/>
      <c r="E136" s="493"/>
      <c r="F136" s="468"/>
      <c r="G136" s="471"/>
      <c r="H136" s="472"/>
    </row>
    <row r="137" spans="1:8">
      <c r="A137" s="479"/>
      <c r="B137" s="475" t="str">
        <f>"SKUPAJ "&amp;UPPER(B80)</f>
        <v>SKUPAJ OPREMA ZA OZVOČENJE DVORANE IN ODRA</v>
      </c>
      <c r="C137" s="466"/>
      <c r="D137" s="467"/>
      <c r="E137" s="493"/>
      <c r="F137" s="476">
        <f>SUM(F81:F135)</f>
        <v>0</v>
      </c>
      <c r="G137" s="471"/>
      <c r="H137" s="472"/>
    </row>
    <row r="138" spans="1:8">
      <c r="A138" s="477"/>
      <c r="B138" s="470"/>
      <c r="C138" s="466"/>
      <c r="D138" s="467"/>
      <c r="E138" s="493"/>
      <c r="F138" s="476"/>
      <c r="G138" s="471"/>
      <c r="H138" s="472"/>
    </row>
    <row r="139" spans="1:8" ht="15.75">
      <c r="A139" s="288">
        <v>3</v>
      </c>
      <c r="B139" s="480" t="s">
        <v>851</v>
      </c>
      <c r="C139" s="481"/>
      <c r="D139" s="481"/>
      <c r="E139" s="493"/>
      <c r="F139" s="482"/>
      <c r="G139" s="471"/>
      <c r="H139" s="472"/>
    </row>
    <row r="140" spans="1:8" ht="63.75">
      <c r="A140" s="483">
        <f>MAX(A$32:A139)+1</f>
        <v>99</v>
      </c>
      <c r="B140" s="484" t="s">
        <v>852</v>
      </c>
      <c r="C140" s="485" t="s">
        <v>847</v>
      </c>
      <c r="D140" s="485">
        <v>1</v>
      </c>
      <c r="E140" s="493"/>
      <c r="F140" s="468">
        <f t="shared" ref="F140:F145" si="4">D140*E140</f>
        <v>0</v>
      </c>
      <c r="G140" s="471"/>
      <c r="H140" s="472"/>
    </row>
    <row r="141" spans="1:8" ht="25.5">
      <c r="A141" s="483">
        <f>MAX(A$32:A140)+1</f>
        <v>100</v>
      </c>
      <c r="B141" s="484" t="s">
        <v>853</v>
      </c>
      <c r="C141" s="485" t="s">
        <v>847</v>
      </c>
      <c r="D141" s="485">
        <v>2</v>
      </c>
      <c r="E141" s="493"/>
      <c r="F141" s="468">
        <f t="shared" si="4"/>
        <v>0</v>
      </c>
      <c r="G141" s="471"/>
      <c r="H141" s="472"/>
    </row>
    <row r="142" spans="1:8">
      <c r="A142" s="483">
        <f>MAX(A$32:A141)+1</f>
        <v>101</v>
      </c>
      <c r="B142" s="484" t="s">
        <v>854</v>
      </c>
      <c r="C142" s="485" t="s">
        <v>290</v>
      </c>
      <c r="D142" s="485">
        <v>600</v>
      </c>
      <c r="E142" s="493"/>
      <c r="F142" s="468">
        <f t="shared" si="4"/>
        <v>0</v>
      </c>
      <c r="G142" s="471"/>
      <c r="H142" s="472"/>
    </row>
    <row r="143" spans="1:8">
      <c r="A143" s="483">
        <f>MAX(A$32:A142)+1</f>
        <v>102</v>
      </c>
      <c r="B143" s="484" t="s">
        <v>855</v>
      </c>
      <c r="C143" s="485" t="s">
        <v>290</v>
      </c>
      <c r="D143" s="485">
        <v>20</v>
      </c>
      <c r="E143" s="493"/>
      <c r="F143" s="468">
        <f t="shared" si="4"/>
        <v>0</v>
      </c>
      <c r="G143" s="471"/>
      <c r="H143" s="472"/>
    </row>
    <row r="144" spans="1:8" ht="25.5">
      <c r="A144" s="483">
        <f>MAX(A$32:A143)+1</f>
        <v>103</v>
      </c>
      <c r="B144" s="484" t="s">
        <v>856</v>
      </c>
      <c r="C144" s="485" t="s">
        <v>847</v>
      </c>
      <c r="D144" s="485">
        <v>1</v>
      </c>
      <c r="E144" s="493"/>
      <c r="F144" s="468">
        <f t="shared" si="4"/>
        <v>0</v>
      </c>
      <c r="G144" s="471"/>
      <c r="H144" s="472"/>
    </row>
    <row r="145" spans="1:8">
      <c r="A145" s="483">
        <f>MAX(A$32:A144)+1</f>
        <v>104</v>
      </c>
      <c r="B145" s="484" t="s">
        <v>857</v>
      </c>
      <c r="C145" s="485" t="s">
        <v>847</v>
      </c>
      <c r="D145" s="485">
        <v>1</v>
      </c>
      <c r="E145" s="493"/>
      <c r="F145" s="468">
        <f t="shared" si="4"/>
        <v>0</v>
      </c>
      <c r="G145" s="471"/>
      <c r="H145" s="472"/>
    </row>
    <row r="146" spans="1:8">
      <c r="A146" s="479"/>
      <c r="B146" s="486" t="s">
        <v>858</v>
      </c>
      <c r="C146" s="487"/>
      <c r="D146" s="487"/>
      <c r="E146" s="493"/>
      <c r="F146" s="476">
        <f>SUM(F140:F144)</f>
        <v>0</v>
      </c>
      <c r="G146" s="471"/>
      <c r="H146" s="472"/>
    </row>
    <row r="147" spans="1:8">
      <c r="A147" s="469"/>
      <c r="B147" s="470"/>
      <c r="C147" s="466"/>
      <c r="D147" s="467"/>
      <c r="E147" s="493"/>
      <c r="F147" s="468"/>
      <c r="G147" s="471"/>
      <c r="H147" s="472"/>
    </row>
    <row r="148" spans="1:8" ht="15.75">
      <c r="A148" s="287">
        <v>4</v>
      </c>
      <c r="B148" s="465" t="s">
        <v>859</v>
      </c>
      <c r="C148" s="466"/>
      <c r="D148" s="467"/>
      <c r="E148" s="493"/>
      <c r="F148" s="468"/>
      <c r="G148" s="471"/>
      <c r="H148" s="472"/>
    </row>
    <row r="149" spans="1:8" ht="51">
      <c r="A149" s="469">
        <f>MAX(A$32:A148)+1</f>
        <v>105</v>
      </c>
      <c r="B149" s="470" t="s">
        <v>860</v>
      </c>
      <c r="C149" s="466" t="s">
        <v>406</v>
      </c>
      <c r="D149" s="467">
        <v>1</v>
      </c>
      <c r="E149" s="493"/>
      <c r="F149" s="468">
        <f t="shared" ref="F149:F162" si="5">D149*E149</f>
        <v>0</v>
      </c>
      <c r="G149" s="471"/>
      <c r="H149" s="472"/>
    </row>
    <row r="150" spans="1:8">
      <c r="A150" s="469">
        <f>MAX(A$32:A149)+1</f>
        <v>106</v>
      </c>
      <c r="B150" s="470" t="s">
        <v>861</v>
      </c>
      <c r="C150" s="466" t="s">
        <v>406</v>
      </c>
      <c r="D150" s="467">
        <v>1</v>
      </c>
      <c r="E150" s="493"/>
      <c r="F150" s="468">
        <f t="shared" si="5"/>
        <v>0</v>
      </c>
      <c r="G150" s="471"/>
      <c r="H150" s="472"/>
    </row>
    <row r="151" spans="1:8" ht="38.25">
      <c r="A151" s="469">
        <f>MAX(A$32:A150)+1</f>
        <v>107</v>
      </c>
      <c r="B151" s="470" t="s">
        <v>862</v>
      </c>
      <c r="C151" s="466" t="s">
        <v>73</v>
      </c>
      <c r="D151" s="467">
        <v>1</v>
      </c>
      <c r="E151" s="493"/>
      <c r="F151" s="468">
        <f t="shared" si="5"/>
        <v>0</v>
      </c>
      <c r="G151" s="471"/>
      <c r="H151" s="472"/>
    </row>
    <row r="152" spans="1:8" ht="89.25">
      <c r="A152" s="469">
        <f>MAX(A$32:A151)+1</f>
        <v>108</v>
      </c>
      <c r="B152" s="470" t="s">
        <v>863</v>
      </c>
      <c r="C152" s="466" t="s">
        <v>73</v>
      </c>
      <c r="D152" s="467">
        <v>1</v>
      </c>
      <c r="E152" s="493"/>
      <c r="F152" s="468">
        <f t="shared" si="5"/>
        <v>0</v>
      </c>
      <c r="G152" s="471"/>
      <c r="H152" s="472"/>
    </row>
    <row r="153" spans="1:8" ht="25.5">
      <c r="A153" s="469">
        <f>MAX(A$32:A152)+1</f>
        <v>109</v>
      </c>
      <c r="B153" s="470" t="s">
        <v>864</v>
      </c>
      <c r="C153" s="466" t="s">
        <v>406</v>
      </c>
      <c r="D153" s="467">
        <v>1</v>
      </c>
      <c r="E153" s="493"/>
      <c r="F153" s="468">
        <f t="shared" si="5"/>
        <v>0</v>
      </c>
      <c r="G153" s="471"/>
      <c r="H153" s="472"/>
    </row>
    <row r="154" spans="1:8">
      <c r="A154" s="469">
        <f>MAX(A$32:A153)+1</f>
        <v>110</v>
      </c>
      <c r="B154" s="470" t="s">
        <v>865</v>
      </c>
      <c r="C154" s="466" t="s">
        <v>406</v>
      </c>
      <c r="D154" s="467">
        <v>1</v>
      </c>
      <c r="E154" s="493"/>
      <c r="F154" s="468">
        <f t="shared" si="5"/>
        <v>0</v>
      </c>
      <c r="G154" s="471"/>
      <c r="H154" s="472"/>
    </row>
    <row r="155" spans="1:8" ht="38.25">
      <c r="A155" s="469">
        <f>MAX(A$32:A154)+1</f>
        <v>111</v>
      </c>
      <c r="B155" s="470" t="s">
        <v>866</v>
      </c>
      <c r="C155" s="466" t="s">
        <v>73</v>
      </c>
      <c r="D155" s="467">
        <v>2</v>
      </c>
      <c r="E155" s="493"/>
      <c r="F155" s="468">
        <f t="shared" si="5"/>
        <v>0</v>
      </c>
      <c r="G155" s="471"/>
      <c r="H155" s="472"/>
    </row>
    <row r="156" spans="1:8" ht="25.5">
      <c r="A156" s="469">
        <f>MAX(A$32:A155)+1</f>
        <v>112</v>
      </c>
      <c r="B156" s="470" t="s">
        <v>867</v>
      </c>
      <c r="C156" s="466" t="s">
        <v>73</v>
      </c>
      <c r="D156" s="467">
        <v>1</v>
      </c>
      <c r="E156" s="493"/>
      <c r="F156" s="468">
        <f t="shared" si="5"/>
        <v>0</v>
      </c>
      <c r="G156" s="471"/>
      <c r="H156" s="472"/>
    </row>
    <row r="157" spans="1:8" ht="63.75">
      <c r="A157" s="469">
        <f>MAX(A$32:A156)+1</f>
        <v>113</v>
      </c>
      <c r="B157" s="470" t="s">
        <v>868</v>
      </c>
      <c r="C157" s="466" t="s">
        <v>406</v>
      </c>
      <c r="D157" s="467">
        <v>2</v>
      </c>
      <c r="E157" s="493"/>
      <c r="F157" s="468">
        <f t="shared" si="5"/>
        <v>0</v>
      </c>
      <c r="G157" s="471"/>
      <c r="H157" s="472"/>
    </row>
    <row r="158" spans="1:8" ht="25.5">
      <c r="A158" s="469">
        <f>MAX(A$32:A157)+1</f>
        <v>114</v>
      </c>
      <c r="B158" s="470" t="s">
        <v>869</v>
      </c>
      <c r="C158" s="466" t="s">
        <v>406</v>
      </c>
      <c r="D158" s="467">
        <v>1</v>
      </c>
      <c r="E158" s="493"/>
      <c r="F158" s="468">
        <f t="shared" si="5"/>
        <v>0</v>
      </c>
      <c r="G158" s="471"/>
      <c r="H158" s="472"/>
    </row>
    <row r="159" spans="1:8" ht="51">
      <c r="A159" s="469">
        <f>MAX(A$32:A158)+1</f>
        <v>115</v>
      </c>
      <c r="B159" s="470" t="s">
        <v>870</v>
      </c>
      <c r="C159" s="466" t="s">
        <v>406</v>
      </c>
      <c r="D159" s="467">
        <v>3</v>
      </c>
      <c r="E159" s="493"/>
      <c r="F159" s="468">
        <f t="shared" si="5"/>
        <v>0</v>
      </c>
      <c r="G159" s="471"/>
      <c r="H159" s="472"/>
    </row>
    <row r="160" spans="1:8" ht="25.5">
      <c r="A160" s="469">
        <f>MAX(A$32:A159)+1</f>
        <v>116</v>
      </c>
      <c r="B160" s="470" t="s">
        <v>871</v>
      </c>
      <c r="C160" s="466" t="s">
        <v>406</v>
      </c>
      <c r="D160" s="467">
        <v>2</v>
      </c>
      <c r="E160" s="493"/>
      <c r="F160" s="468">
        <f t="shared" si="5"/>
        <v>0</v>
      </c>
      <c r="G160" s="471"/>
      <c r="H160" s="472"/>
    </row>
    <row r="161" spans="1:8" ht="76.5">
      <c r="A161" s="469">
        <f>MAX(A$32:A160)+1</f>
        <v>117</v>
      </c>
      <c r="B161" s="470" t="s">
        <v>872</v>
      </c>
      <c r="C161" s="466" t="s">
        <v>73</v>
      </c>
      <c r="D161" s="467">
        <v>7</v>
      </c>
      <c r="E161" s="493"/>
      <c r="F161" s="468">
        <f t="shared" si="5"/>
        <v>0</v>
      </c>
      <c r="G161" s="471"/>
      <c r="H161" s="472"/>
    </row>
    <row r="162" spans="1:8" ht="38.25">
      <c r="A162" s="469">
        <f>MAX(A$32:A161)+1</f>
        <v>118</v>
      </c>
      <c r="B162" s="474" t="s">
        <v>873</v>
      </c>
      <c r="C162" s="466" t="s">
        <v>73</v>
      </c>
      <c r="D162" s="467">
        <v>1</v>
      </c>
      <c r="E162" s="493"/>
      <c r="F162" s="468">
        <f t="shared" si="5"/>
        <v>0</v>
      </c>
      <c r="G162" s="471"/>
      <c r="H162" s="472"/>
    </row>
    <row r="163" spans="1:8">
      <c r="A163" s="479"/>
      <c r="B163" s="475" t="str">
        <f>"SKUPAJ "&amp;UPPER(B148)</f>
        <v>SKUPAJ OPREMA ZA VIDEO SISTEM</v>
      </c>
      <c r="C163" s="466"/>
      <c r="D163" s="467"/>
      <c r="E163" s="493"/>
      <c r="F163" s="476">
        <f>SUM(F149:F162)</f>
        <v>0</v>
      </c>
      <c r="G163" s="471"/>
      <c r="H163" s="472"/>
    </row>
    <row r="164" spans="1:8">
      <c r="A164" s="477"/>
      <c r="B164" s="470"/>
      <c r="C164" s="466"/>
      <c r="D164" s="467"/>
      <c r="E164" s="493"/>
      <c r="F164" s="468"/>
      <c r="G164" s="471"/>
      <c r="H164" s="472"/>
    </row>
    <row r="165" spans="1:8">
      <c r="A165" s="477"/>
      <c r="B165" s="470"/>
      <c r="C165" s="466"/>
      <c r="D165" s="467"/>
      <c r="E165" s="493"/>
      <c r="F165" s="468"/>
      <c r="G165" s="471"/>
      <c r="H165" s="472"/>
    </row>
    <row r="166" spans="1:8" ht="15.75">
      <c r="A166" s="287">
        <v>5</v>
      </c>
      <c r="B166" s="465" t="s">
        <v>874</v>
      </c>
      <c r="C166" s="466"/>
      <c r="D166" s="467"/>
      <c r="E166" s="493"/>
      <c r="F166" s="468"/>
      <c r="G166" s="471"/>
      <c r="H166" s="472"/>
    </row>
    <row r="167" spans="1:8" ht="153">
      <c r="A167" s="469">
        <f>MAX(A$32:A166)+1</f>
        <v>119</v>
      </c>
      <c r="B167" s="470" t="s">
        <v>875</v>
      </c>
      <c r="C167" s="466" t="s">
        <v>73</v>
      </c>
      <c r="D167" s="467">
        <v>1</v>
      </c>
      <c r="E167" s="493"/>
      <c r="F167" s="468">
        <f>D167*E167</f>
        <v>0</v>
      </c>
      <c r="G167" s="471"/>
      <c r="H167" s="472"/>
    </row>
    <row r="168" spans="1:8" ht="25.5">
      <c r="A168" s="469">
        <f>MAX(A$32:A167)+1</f>
        <v>120</v>
      </c>
      <c r="B168" s="470" t="s">
        <v>876</v>
      </c>
      <c r="C168" s="466" t="s">
        <v>406</v>
      </c>
      <c r="D168" s="467">
        <v>1</v>
      </c>
      <c r="E168" s="493"/>
      <c r="F168" s="468">
        <f>D168*E168</f>
        <v>0</v>
      </c>
      <c r="G168" s="471"/>
      <c r="H168" s="472"/>
    </row>
    <row r="169" spans="1:8" ht="38.25">
      <c r="A169" s="469">
        <f ca="1">MAX(A$29:A168)+1</f>
        <v>113</v>
      </c>
      <c r="B169" s="488" t="s">
        <v>877</v>
      </c>
      <c r="C169" s="489" t="s">
        <v>406</v>
      </c>
      <c r="D169" s="467">
        <v>1</v>
      </c>
      <c r="E169" s="493"/>
      <c r="F169" s="468">
        <f>D169*E169</f>
        <v>0</v>
      </c>
      <c r="G169" s="471"/>
      <c r="H169" s="472"/>
    </row>
    <row r="170" spans="1:8">
      <c r="A170" s="469">
        <v>114</v>
      </c>
      <c r="B170" s="470" t="s">
        <v>878</v>
      </c>
      <c r="C170" s="466" t="s">
        <v>406</v>
      </c>
      <c r="D170" s="467">
        <v>14</v>
      </c>
      <c r="E170" s="493"/>
      <c r="F170" s="468">
        <f>D170*E170</f>
        <v>0</v>
      </c>
      <c r="G170" s="471"/>
      <c r="H170" s="472"/>
    </row>
    <row r="171" spans="1:8" ht="38.25">
      <c r="A171" s="469">
        <v>115</v>
      </c>
      <c r="B171" s="474" t="s">
        <v>879</v>
      </c>
      <c r="C171" s="466" t="s">
        <v>73</v>
      </c>
      <c r="D171" s="467">
        <v>1</v>
      </c>
      <c r="E171" s="493"/>
      <c r="F171" s="468">
        <f>D171*E171</f>
        <v>0</v>
      </c>
      <c r="G171" s="471"/>
      <c r="H171" s="472"/>
    </row>
    <row r="172" spans="1:8">
      <c r="A172" s="479"/>
      <c r="B172" s="475" t="str">
        <f>"SKUPAJ "&amp;UPPER(B166)</f>
        <v>SKUPAJ OPREMA ZA SCENSKO RAČUNALNIŠKO MREŽO</v>
      </c>
      <c r="C172" s="466"/>
      <c r="D172" s="467"/>
      <c r="E172" s="493"/>
      <c r="F172" s="476">
        <f>SUM(F167:F171)</f>
        <v>0</v>
      </c>
      <c r="G172" s="471"/>
      <c r="H172" s="472"/>
    </row>
    <row r="175" spans="1:8" ht="18.75">
      <c r="B175" s="490" t="s">
        <v>1148</v>
      </c>
      <c r="C175" s="491"/>
      <c r="D175" s="491"/>
      <c r="E175" s="491"/>
      <c r="F175" s="492">
        <f>F78+F137+F163+F172+F146</f>
        <v>1</v>
      </c>
    </row>
  </sheetData>
  <sheetProtection algorithmName="SHA-512" hashValue="EvUIH5oNDR35FulyunITgdbXtOLX/qf5CJmAHSxp436IpY+GBrRRIceVMmP1oZdBgaNXmCUFFq35My3lSWB6FQ==" saltValue="j/A8jndN8tsoe1u3iOL3Yw==" spinCount="100000" sheet="1" formatCells="0" formatColumns="0" formatRows="0" insertColumns="0" insertRows="0"/>
  <mergeCells count="15">
    <mergeCell ref="B16:E16"/>
    <mergeCell ref="B17:E17"/>
    <mergeCell ref="B18:E18"/>
    <mergeCell ref="B10:E10"/>
    <mergeCell ref="B11:E11"/>
    <mergeCell ref="B12:E12"/>
    <mergeCell ref="B13:E13"/>
    <mergeCell ref="B14:E14"/>
    <mergeCell ref="B15:E15"/>
    <mergeCell ref="B9:E9"/>
    <mergeCell ref="B4:E4"/>
    <mergeCell ref="B5:E5"/>
    <mergeCell ref="B6:E6"/>
    <mergeCell ref="B7:E7"/>
    <mergeCell ref="B8:E8"/>
  </mergeCells>
  <pageMargins left="0.7" right="0.7" top="0.75" bottom="0.75" header="0.3" footer="0.3"/>
  <pageSetup paperSize="9" scale="90" orientation="portrait" r:id="rId1"/>
  <rowBreaks count="11" manualBreakCount="11">
    <brk id="24" max="5" man="1"/>
    <brk id="36" max="5" man="1"/>
    <brk id="48" max="5" man="1"/>
    <brk id="57" max="5" man="1"/>
    <brk id="79" max="5" man="1"/>
    <brk id="92" max="5" man="1"/>
    <brk id="100" max="5" man="1"/>
    <brk id="113" max="5" man="1"/>
    <brk id="122" max="5" man="1"/>
    <brk id="137" max="5" man="1"/>
    <brk id="159"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101"/>
  <sheetViews>
    <sheetView view="pageBreakPreview" topLeftCell="A69" zoomScaleNormal="130" zoomScaleSheetLayoutView="100" workbookViewId="0">
      <selection activeCell="F101" sqref="F101"/>
    </sheetView>
  </sheetViews>
  <sheetFormatPr defaultRowHeight="12.75"/>
  <cols>
    <col min="1" max="1" width="2.28515625" customWidth="1"/>
    <col min="2" max="2" width="5.140625" customWidth="1"/>
    <col min="3" max="3" width="35.7109375" customWidth="1"/>
    <col min="4" max="4" width="9.5703125" customWidth="1"/>
    <col min="5" max="5" width="4.28515625" customWidth="1"/>
    <col min="6" max="6" width="6.28515625" customWidth="1"/>
    <col min="7" max="7" width="4.28515625" customWidth="1"/>
    <col min="8" max="8" width="15.42578125" customWidth="1"/>
  </cols>
  <sheetData>
    <row r="1" spans="1:10" s="7" customFormat="1">
      <c r="A1" s="1"/>
      <c r="B1"/>
      <c r="C1"/>
      <c r="D1"/>
      <c r="E1"/>
      <c r="F1"/>
      <c r="G1"/>
      <c r="H1"/>
      <c r="I1"/>
      <c r="J1" s="5"/>
    </row>
    <row r="2" spans="1:10" s="7" customFormat="1">
      <c r="A2" s="1"/>
      <c r="B2" t="s">
        <v>3</v>
      </c>
      <c r="C2"/>
      <c r="D2"/>
      <c r="E2"/>
      <c r="F2"/>
      <c r="G2"/>
      <c r="H2"/>
      <c r="I2"/>
      <c r="J2" s="5"/>
    </row>
    <row r="3" spans="1:10" s="7" customFormat="1">
      <c r="A3" s="1"/>
      <c r="B3"/>
      <c r="C3"/>
      <c r="D3"/>
      <c r="E3"/>
      <c r="F3"/>
      <c r="G3"/>
      <c r="H3"/>
      <c r="I3"/>
      <c r="J3" s="5"/>
    </row>
    <row r="4" spans="1:10" s="7" customFormat="1" ht="15">
      <c r="B4" s="2" t="s">
        <v>13</v>
      </c>
      <c r="C4" s="42"/>
      <c r="D4" s="42"/>
      <c r="E4" s="42"/>
      <c r="F4" s="42"/>
      <c r="G4" s="42"/>
      <c r="H4" s="43"/>
      <c r="I4"/>
      <c r="J4" s="5"/>
    </row>
    <row r="5" spans="1:10" s="7" customFormat="1" ht="15">
      <c r="B5" s="2" t="s">
        <v>1127</v>
      </c>
      <c r="C5" s="42"/>
      <c r="D5" s="42"/>
      <c r="E5" s="42"/>
      <c r="F5" s="42"/>
      <c r="G5" s="42"/>
      <c r="H5" s="43"/>
      <c r="I5"/>
      <c r="J5" s="5"/>
    </row>
    <row r="6" spans="1:10" s="7" customFormat="1">
      <c r="B6"/>
      <c r="C6"/>
      <c r="D6"/>
      <c r="E6"/>
      <c r="F6"/>
      <c r="G6"/>
      <c r="H6"/>
      <c r="I6"/>
      <c r="J6" s="37"/>
    </row>
    <row r="7" spans="1:10" s="7" customFormat="1">
      <c r="B7"/>
      <c r="C7"/>
      <c r="D7"/>
      <c r="E7"/>
      <c r="F7"/>
      <c r="G7"/>
      <c r="H7"/>
      <c r="I7"/>
      <c r="J7" s="37"/>
    </row>
    <row r="8" spans="1:10" s="7" customFormat="1" ht="16.5" customHeight="1">
      <c r="B8"/>
      <c r="C8"/>
      <c r="D8"/>
      <c r="E8"/>
      <c r="F8"/>
      <c r="G8"/>
      <c r="H8"/>
      <c r="I8"/>
      <c r="J8" s="37"/>
    </row>
    <row r="9" spans="1:10" s="7" customFormat="1" ht="15.6" customHeight="1">
      <c r="B9" s="671" t="s">
        <v>558</v>
      </c>
      <c r="C9" s="671"/>
      <c r="D9" s="671"/>
      <c r="E9" s="671"/>
      <c r="F9" s="671"/>
      <c r="G9" s="671"/>
      <c r="H9" s="671"/>
      <c r="I9"/>
      <c r="J9" s="37"/>
    </row>
    <row r="10" spans="1:10" s="16" customFormat="1" ht="15" customHeight="1">
      <c r="B10" s="671" t="s">
        <v>16</v>
      </c>
      <c r="C10" s="671"/>
      <c r="D10" s="671"/>
      <c r="E10" s="671"/>
      <c r="F10" s="671"/>
      <c r="G10" s="671"/>
      <c r="H10" s="671"/>
      <c r="I10"/>
      <c r="J10" s="20"/>
    </row>
    <row r="11" spans="1:10" s="7" customFormat="1" ht="12.75" customHeight="1">
      <c r="B11"/>
      <c r="C11"/>
      <c r="D11"/>
      <c r="E11"/>
      <c r="F11"/>
      <c r="G11"/>
      <c r="H11"/>
      <c r="I11"/>
      <c r="J11" s="37"/>
    </row>
    <row r="12" spans="1:10" s="7" customFormat="1" ht="12.75" customHeight="1">
      <c r="B12"/>
      <c r="C12"/>
      <c r="D12"/>
      <c r="E12"/>
      <c r="F12"/>
      <c r="G12"/>
      <c r="H12"/>
      <c r="I12"/>
      <c r="J12" s="37"/>
    </row>
    <row r="13" spans="1:10" s="7" customFormat="1" ht="12.75" customHeight="1">
      <c r="B13"/>
      <c r="C13"/>
      <c r="D13"/>
      <c r="E13"/>
      <c r="F13"/>
      <c r="G13"/>
      <c r="H13"/>
      <c r="I13"/>
      <c r="J13" s="37"/>
    </row>
    <row r="14" spans="1:10" s="7" customFormat="1" ht="12.75" customHeight="1">
      <c r="B14" s="44" t="s">
        <v>17</v>
      </c>
      <c r="C14" s="45"/>
      <c r="D14" s="45"/>
      <c r="E14" s="45"/>
      <c r="F14" s="45"/>
      <c r="G14" s="45"/>
      <c r="H14" s="46"/>
      <c r="I14" s="47"/>
      <c r="J14" s="37"/>
    </row>
    <row r="15" spans="1:10" s="7" customFormat="1" ht="12.75" customHeight="1">
      <c r="B15" s="48" t="s">
        <v>18</v>
      </c>
      <c r="C15" s="47"/>
      <c r="D15" s="47"/>
      <c r="E15" s="47"/>
      <c r="F15" s="47"/>
      <c r="G15" s="47"/>
      <c r="H15" s="49"/>
      <c r="I15" s="47"/>
      <c r="J15" s="37"/>
    </row>
    <row r="16" spans="1:10" s="7" customFormat="1" ht="12.75" customHeight="1">
      <c r="B16" s="48" t="s">
        <v>19</v>
      </c>
      <c r="C16" s="47"/>
      <c r="D16" s="47"/>
      <c r="E16" s="47"/>
      <c r="F16" s="47"/>
      <c r="G16" s="47"/>
      <c r="H16" s="49"/>
      <c r="I16" s="47"/>
      <c r="J16" s="37"/>
    </row>
    <row r="17" spans="2:14" s="7" customFormat="1" ht="12.75" customHeight="1">
      <c r="B17" s="48" t="s">
        <v>20</v>
      </c>
      <c r="C17" s="47"/>
      <c r="D17" s="47"/>
      <c r="E17" s="47"/>
      <c r="F17" s="47"/>
      <c r="G17" s="47"/>
      <c r="H17" s="49"/>
      <c r="I17" s="47"/>
      <c r="J17" s="37"/>
    </row>
    <row r="18" spans="2:14" s="16" customFormat="1" ht="15" customHeight="1">
      <c r="B18" s="48" t="s">
        <v>21</v>
      </c>
      <c r="C18" s="47"/>
      <c r="D18" s="47"/>
      <c r="E18" s="47"/>
      <c r="F18" s="47"/>
      <c r="G18" s="47"/>
      <c r="H18" s="49"/>
      <c r="I18" s="47"/>
      <c r="J18" s="15"/>
      <c r="L18" s="21"/>
      <c r="N18" s="15"/>
    </row>
    <row r="19" spans="2:14" s="16" customFormat="1" ht="15" customHeight="1">
      <c r="B19" s="48" t="s">
        <v>22</v>
      </c>
      <c r="C19" s="47"/>
      <c r="D19" s="47"/>
      <c r="E19" s="47"/>
      <c r="F19" s="47"/>
      <c r="G19" s="47"/>
      <c r="H19" s="49"/>
      <c r="I19" s="47"/>
      <c r="J19" s="15"/>
      <c r="M19" s="17"/>
      <c r="N19" s="15"/>
    </row>
    <row r="20" spans="2:14" s="16" customFormat="1" ht="16.5" customHeight="1">
      <c r="B20" s="48" t="s">
        <v>23</v>
      </c>
      <c r="C20" s="47"/>
      <c r="D20" s="47"/>
      <c r="E20" s="47"/>
      <c r="F20" s="47"/>
      <c r="G20" s="47"/>
      <c r="H20" s="49"/>
      <c r="I20" s="47"/>
      <c r="J20" s="15"/>
      <c r="L20" s="21"/>
      <c r="N20" s="15"/>
    </row>
    <row r="21" spans="2:14" s="7" customFormat="1">
      <c r="B21" s="48" t="s">
        <v>24</v>
      </c>
      <c r="C21" s="47"/>
      <c r="D21" s="47"/>
      <c r="E21" s="47"/>
      <c r="F21" s="47"/>
      <c r="G21" s="47"/>
      <c r="H21" s="49"/>
      <c r="I21" s="47"/>
      <c r="J21" s="37"/>
    </row>
    <row r="22" spans="2:14">
      <c r="B22" s="48" t="s">
        <v>25</v>
      </c>
      <c r="C22" s="47"/>
      <c r="D22" s="47"/>
      <c r="E22" s="47"/>
      <c r="F22" s="47"/>
      <c r="G22" s="47"/>
      <c r="H22" s="49"/>
      <c r="I22" s="47"/>
    </row>
    <row r="23" spans="2:14">
      <c r="B23" s="48" t="s">
        <v>26</v>
      </c>
      <c r="C23" s="47"/>
      <c r="D23" s="47"/>
      <c r="E23" s="47"/>
      <c r="F23" s="47"/>
      <c r="G23" s="47"/>
      <c r="H23" s="49"/>
      <c r="I23" s="47"/>
    </row>
    <row r="24" spans="2:14">
      <c r="B24" s="48" t="s">
        <v>27</v>
      </c>
      <c r="C24" s="47"/>
      <c r="D24" s="47"/>
      <c r="E24" s="47"/>
      <c r="F24" s="47"/>
      <c r="G24" s="47"/>
      <c r="H24" s="49"/>
      <c r="I24" s="47"/>
    </row>
    <row r="25" spans="2:14">
      <c r="B25" s="48" t="s">
        <v>1130</v>
      </c>
      <c r="C25" s="47"/>
      <c r="D25" s="47"/>
      <c r="E25" s="47"/>
      <c r="F25" s="47"/>
      <c r="G25" s="47"/>
      <c r="H25" s="49"/>
      <c r="I25" s="47"/>
    </row>
    <row r="26" spans="2:14">
      <c r="B26" s="48" t="s">
        <v>1131</v>
      </c>
      <c r="C26" s="47"/>
      <c r="D26" s="47"/>
      <c r="E26" s="47"/>
      <c r="F26" s="47"/>
      <c r="G26" s="47"/>
      <c r="H26" s="49"/>
      <c r="I26" s="47"/>
    </row>
    <row r="27" spans="2:14" s="7" customFormat="1" ht="12.75" customHeight="1">
      <c r="B27" s="48" t="s">
        <v>28</v>
      </c>
      <c r="C27"/>
      <c r="D27"/>
      <c r="E27"/>
      <c r="F27"/>
      <c r="G27"/>
      <c r="H27" s="50"/>
      <c r="I27"/>
      <c r="J27" s="37"/>
    </row>
    <row r="28" spans="2:14">
      <c r="B28" s="51" t="s">
        <v>29</v>
      </c>
      <c r="C28" s="52"/>
      <c r="D28" s="52"/>
      <c r="E28" s="52"/>
      <c r="F28" s="52"/>
      <c r="G28" s="52"/>
      <c r="H28" s="53"/>
    </row>
    <row r="42" spans="1:7" ht="14.25">
      <c r="A42" s="43" t="s">
        <v>12</v>
      </c>
      <c r="B42" s="43"/>
      <c r="C42" s="43"/>
      <c r="D42" s="43"/>
      <c r="E42" s="43"/>
      <c r="F42" s="43"/>
      <c r="G42" s="43"/>
    </row>
    <row r="43" spans="1:7" ht="14.25">
      <c r="A43" s="43"/>
      <c r="B43" s="43"/>
      <c r="C43" s="43"/>
      <c r="D43" s="43"/>
      <c r="E43" s="43"/>
      <c r="F43" s="43"/>
      <c r="G43" s="43"/>
    </row>
    <row r="44" spans="1:7" ht="14.25">
      <c r="A44" s="43"/>
      <c r="B44" s="43"/>
      <c r="C44" s="43"/>
      <c r="D44" s="43" t="s">
        <v>30</v>
      </c>
      <c r="E44" s="43" t="s">
        <v>31</v>
      </c>
      <c r="F44" s="43"/>
    </row>
    <row r="45" spans="1:7" ht="14.25">
      <c r="E45" s="43" t="s">
        <v>32</v>
      </c>
    </row>
    <row r="46" spans="1:7" ht="14.25">
      <c r="E46" s="43" t="s">
        <v>33</v>
      </c>
    </row>
    <row r="59" spans="1:8">
      <c r="A59" s="1"/>
      <c r="B59" s="2" t="s">
        <v>3</v>
      </c>
      <c r="C59" s="54"/>
      <c r="D59" s="55"/>
      <c r="E59" s="56"/>
      <c r="F59" s="57"/>
      <c r="G59" s="5"/>
      <c r="H59" s="6"/>
    </row>
    <row r="60" spans="1:8">
      <c r="A60" s="7"/>
      <c r="B60" s="8"/>
      <c r="C60" s="54"/>
      <c r="D60" s="55"/>
      <c r="E60" s="56"/>
      <c r="F60" s="57"/>
      <c r="G60" s="5"/>
      <c r="H60" s="6"/>
    </row>
    <row r="61" spans="1:8">
      <c r="A61" s="7"/>
      <c r="B61" s="2" t="s">
        <v>13</v>
      </c>
      <c r="C61" s="54"/>
      <c r="D61" s="55"/>
      <c r="E61" s="56"/>
      <c r="F61" s="57"/>
      <c r="G61" s="5"/>
      <c r="H61" s="6"/>
    </row>
    <row r="62" spans="1:8">
      <c r="A62" s="7"/>
      <c r="B62" s="2" t="s">
        <v>1127</v>
      </c>
      <c r="C62" s="54"/>
      <c r="D62" s="55"/>
      <c r="E62" s="56"/>
      <c r="F62" s="57"/>
      <c r="G62" s="5"/>
      <c r="H62" s="6"/>
    </row>
    <row r="63" spans="1:8">
      <c r="A63" s="7"/>
      <c r="B63" s="8"/>
      <c r="C63" s="54"/>
      <c r="D63" s="55"/>
      <c r="E63" s="56"/>
      <c r="F63" s="57"/>
      <c r="G63" s="5"/>
      <c r="H63" s="6"/>
    </row>
    <row r="64" spans="1:8" ht="18">
      <c r="A64" s="58"/>
      <c r="B64" s="40"/>
      <c r="C64" s="59" t="s">
        <v>557</v>
      </c>
      <c r="D64" s="60"/>
      <c r="E64" s="61"/>
      <c r="F64" s="62"/>
      <c r="G64" s="37"/>
      <c r="H64" s="38"/>
    </row>
    <row r="65" spans="1:8" ht="18">
      <c r="A65" s="58"/>
      <c r="B65" s="8"/>
      <c r="C65" s="669" t="s">
        <v>34</v>
      </c>
      <c r="D65" s="670"/>
      <c r="E65" s="670"/>
      <c r="F65" s="670"/>
      <c r="G65" s="670"/>
      <c r="H65" s="670"/>
    </row>
    <row r="66" spans="1:8">
      <c r="A66" s="7"/>
      <c r="B66" s="8"/>
      <c r="C66" s="63"/>
      <c r="D66" s="60"/>
      <c r="E66" s="61"/>
      <c r="F66" s="62"/>
      <c r="G66" s="37"/>
      <c r="H66" s="38"/>
    </row>
    <row r="67" spans="1:8">
      <c r="A67" s="7"/>
      <c r="B67" s="8"/>
      <c r="C67" s="63"/>
      <c r="D67" s="60"/>
      <c r="E67" s="61"/>
      <c r="F67" s="62"/>
      <c r="G67" s="37"/>
      <c r="H67" s="38"/>
    </row>
    <row r="68" spans="1:8">
      <c r="A68" s="7"/>
      <c r="B68" s="8"/>
      <c r="C68" s="64" t="s">
        <v>1</v>
      </c>
      <c r="D68" s="65"/>
      <c r="E68" s="61"/>
      <c r="F68" s="62"/>
      <c r="G68" s="37"/>
      <c r="H68" s="38"/>
    </row>
    <row r="69" spans="1:8">
      <c r="A69" s="7"/>
      <c r="B69" s="8"/>
      <c r="C69" s="63"/>
      <c r="D69" s="60"/>
      <c r="E69" s="61"/>
      <c r="F69" s="62"/>
      <c r="G69" s="37"/>
      <c r="H69" s="38"/>
    </row>
    <row r="70" spans="1:8">
      <c r="A70" s="7"/>
      <c r="B70" s="40" t="s">
        <v>35</v>
      </c>
      <c r="C70" s="63" t="s">
        <v>36</v>
      </c>
      <c r="D70" s="60"/>
      <c r="E70" s="61"/>
      <c r="F70" s="62"/>
      <c r="G70" s="37"/>
      <c r="H70" s="38"/>
    </row>
    <row r="71" spans="1:8">
      <c r="A71" s="7"/>
      <c r="B71" s="40"/>
      <c r="C71" s="63"/>
      <c r="D71" s="60"/>
      <c r="E71" s="61"/>
      <c r="F71" s="62"/>
      <c r="G71" s="37"/>
      <c r="H71" s="38"/>
    </row>
    <row r="72" spans="1:8">
      <c r="A72" s="7"/>
      <c r="B72" s="8" t="s">
        <v>37</v>
      </c>
      <c r="C72" s="54" t="s">
        <v>38</v>
      </c>
      <c r="D72" s="60"/>
      <c r="E72" s="61"/>
      <c r="F72" s="62"/>
      <c r="G72" s="37"/>
      <c r="H72" s="6">
        <f>'gradbena dela A'!H48</f>
        <v>0</v>
      </c>
    </row>
    <row r="73" spans="1:8">
      <c r="A73" s="7"/>
      <c r="B73" s="8" t="s">
        <v>39</v>
      </c>
      <c r="C73" s="54" t="s">
        <v>40</v>
      </c>
      <c r="D73" s="60"/>
      <c r="E73" s="61"/>
      <c r="F73" s="62"/>
      <c r="G73" s="37"/>
      <c r="H73" s="6">
        <f>'gradbena dela A'!H73</f>
        <v>0</v>
      </c>
    </row>
    <row r="74" spans="1:8">
      <c r="A74" s="7"/>
      <c r="B74" s="8" t="s">
        <v>41</v>
      </c>
      <c r="C74" s="54" t="s">
        <v>42</v>
      </c>
      <c r="D74" s="60"/>
      <c r="E74" s="61"/>
      <c r="F74" s="62"/>
      <c r="G74" s="37"/>
      <c r="H74" s="6">
        <f>'gradbena dela A'!H206</f>
        <v>0</v>
      </c>
    </row>
    <row r="75" spans="1:8">
      <c r="A75" s="7"/>
      <c r="B75" s="8" t="s">
        <v>43</v>
      </c>
      <c r="C75" s="54" t="s">
        <v>44</v>
      </c>
      <c r="D75" s="60"/>
      <c r="E75" s="61"/>
      <c r="F75" s="62"/>
      <c r="G75" s="37"/>
      <c r="H75" s="6">
        <f>'gradbena dela A'!H274</f>
        <v>0</v>
      </c>
    </row>
    <row r="76" spans="1:8">
      <c r="A76" s="7"/>
      <c r="B76" s="8" t="s">
        <v>45</v>
      </c>
      <c r="C76" s="54" t="s">
        <v>46</v>
      </c>
      <c r="D76" s="60"/>
      <c r="E76" s="61"/>
      <c r="F76" s="62"/>
      <c r="G76" s="37"/>
      <c r="H76" s="6">
        <f>'gradbena dela A'!H362</f>
        <v>0</v>
      </c>
    </row>
    <row r="77" spans="1:8">
      <c r="A77" s="7"/>
      <c r="B77" s="8" t="s">
        <v>47</v>
      </c>
      <c r="C77" s="54" t="s">
        <v>48</v>
      </c>
      <c r="D77" s="60"/>
      <c r="E77" s="56"/>
      <c r="F77" s="62"/>
      <c r="G77" s="38"/>
      <c r="H77" s="6">
        <f>'gradbena dela A'!H445</f>
        <v>0</v>
      </c>
    </row>
    <row r="78" spans="1:8">
      <c r="A78" s="7"/>
      <c r="B78" s="66" t="s">
        <v>49</v>
      </c>
      <c r="C78" s="67" t="s">
        <v>50</v>
      </c>
      <c r="D78" s="68"/>
      <c r="E78" s="69"/>
      <c r="F78" s="70"/>
      <c r="G78" s="71"/>
      <c r="H78" s="72">
        <f>'gradbena dela A'!H520</f>
        <v>0</v>
      </c>
    </row>
    <row r="79" spans="1:8">
      <c r="A79" s="7"/>
      <c r="B79" s="40"/>
      <c r="C79" s="63"/>
      <c r="D79" s="60"/>
      <c r="E79" s="61"/>
      <c r="F79" s="62"/>
      <c r="G79" s="38"/>
      <c r="H79" s="38">
        <f>SUM(H72:H78)</f>
        <v>0</v>
      </c>
    </row>
    <row r="80" spans="1:8">
      <c r="A80" s="7"/>
      <c r="B80" s="40"/>
      <c r="C80" s="63"/>
      <c r="D80" s="60"/>
      <c r="E80" s="61"/>
      <c r="F80" s="62"/>
      <c r="G80" s="37"/>
      <c r="H80" s="38"/>
    </row>
    <row r="81" spans="1:8">
      <c r="A81" s="7"/>
      <c r="B81" s="40" t="s">
        <v>51</v>
      </c>
      <c r="C81" s="63" t="s">
        <v>52</v>
      </c>
      <c r="D81" s="60"/>
      <c r="E81" s="61"/>
      <c r="F81" s="62"/>
      <c r="G81" s="37"/>
      <c r="H81" s="38"/>
    </row>
    <row r="82" spans="1:8">
      <c r="A82" s="7"/>
      <c r="B82" s="8"/>
      <c r="C82" s="54"/>
      <c r="D82" s="55"/>
      <c r="E82" s="56"/>
      <c r="F82" s="57"/>
      <c r="G82" s="5"/>
      <c r="H82" s="6"/>
    </row>
    <row r="83" spans="1:8">
      <c r="A83" s="7"/>
      <c r="B83" s="8" t="s">
        <v>37</v>
      </c>
      <c r="C83" s="54" t="s">
        <v>53</v>
      </c>
      <c r="D83" s="60"/>
      <c r="E83" s="57"/>
      <c r="F83" s="57"/>
      <c r="G83" s="38"/>
      <c r="H83" s="6">
        <f>'obrtniška dela A'!H28</f>
        <v>0</v>
      </c>
    </row>
    <row r="84" spans="1:8">
      <c r="A84" s="7"/>
      <c r="B84" s="8" t="s">
        <v>39</v>
      </c>
      <c r="C84" s="54" t="s">
        <v>54</v>
      </c>
      <c r="D84" s="60"/>
      <c r="E84" s="61"/>
      <c r="F84" s="62"/>
      <c r="G84" s="38"/>
      <c r="H84" s="6">
        <f>'obrtniška dela A'!H119</f>
        <v>0</v>
      </c>
    </row>
    <row r="85" spans="1:8">
      <c r="A85" s="7"/>
      <c r="B85" s="8" t="s">
        <v>41</v>
      </c>
      <c r="C85" s="54" t="s">
        <v>55</v>
      </c>
      <c r="D85" s="60"/>
      <c r="E85" s="61"/>
      <c r="F85" s="62"/>
      <c r="G85" s="38"/>
      <c r="H85" s="6">
        <f>'obrtniška dela A'!H142</f>
        <v>0</v>
      </c>
    </row>
    <row r="86" spans="1:8">
      <c r="A86" s="7"/>
      <c r="B86" s="8" t="s">
        <v>43</v>
      </c>
      <c r="C86" s="54" t="s">
        <v>56</v>
      </c>
      <c r="D86" s="60"/>
      <c r="E86" s="61"/>
      <c r="F86" s="62"/>
      <c r="G86" s="38"/>
      <c r="H86" s="6">
        <f>'obrtniška dela A'!H174</f>
        <v>0</v>
      </c>
    </row>
    <row r="87" spans="1:8">
      <c r="A87" s="7"/>
      <c r="B87" s="8" t="s">
        <v>45</v>
      </c>
      <c r="C87" s="54" t="s">
        <v>57</v>
      </c>
      <c r="D87" s="60"/>
      <c r="E87" s="61"/>
      <c r="F87" s="62"/>
      <c r="G87" s="38"/>
      <c r="H87" s="6">
        <f>'obrtniška dela A'!H197</f>
        <v>0</v>
      </c>
    </row>
    <row r="88" spans="1:8">
      <c r="A88" s="7"/>
      <c r="B88" s="8" t="s">
        <v>47</v>
      </c>
      <c r="C88" s="54" t="s">
        <v>58</v>
      </c>
      <c r="D88" s="60"/>
      <c r="E88" s="61"/>
      <c r="F88" s="62"/>
      <c r="G88" s="38"/>
      <c r="H88" s="6">
        <f>'obrtniška dela A'!H245</f>
        <v>0</v>
      </c>
    </row>
    <row r="89" spans="1:8">
      <c r="A89" s="7"/>
      <c r="B89" s="8" t="s">
        <v>49</v>
      </c>
      <c r="C89" s="54" t="s">
        <v>59</v>
      </c>
      <c r="D89" s="60"/>
      <c r="E89" s="61"/>
      <c r="F89" s="62"/>
      <c r="G89" s="38"/>
      <c r="H89" s="6">
        <f>'obrtniška dela A'!H272</f>
        <v>0</v>
      </c>
    </row>
    <row r="90" spans="1:8">
      <c r="A90" s="7"/>
      <c r="B90" s="8" t="s">
        <v>60</v>
      </c>
      <c r="C90" s="54" t="s">
        <v>61</v>
      </c>
      <c r="D90" s="60"/>
      <c r="E90" s="61"/>
      <c r="F90" s="62"/>
      <c r="G90" s="38"/>
      <c r="H90" s="6">
        <f>'obrtniška dela A'!H284</f>
        <v>0</v>
      </c>
    </row>
    <row r="91" spans="1:8" ht="25.5">
      <c r="A91" s="7"/>
      <c r="B91" s="8" t="s">
        <v>62</v>
      </c>
      <c r="C91" s="54" t="s">
        <v>63</v>
      </c>
      <c r="D91" s="60"/>
      <c r="E91" s="61"/>
      <c r="F91" s="62"/>
      <c r="G91" s="37"/>
      <c r="H91" s="6">
        <f>'obrtniška dela A'!H385</f>
        <v>0</v>
      </c>
    </row>
    <row r="92" spans="1:8">
      <c r="A92" s="7"/>
      <c r="B92" s="8" t="s">
        <v>415</v>
      </c>
      <c r="C92" s="54" t="s">
        <v>15</v>
      </c>
      <c r="D92" s="60"/>
      <c r="E92" s="61"/>
      <c r="F92" s="62"/>
      <c r="G92" s="37"/>
      <c r="H92" s="6">
        <f>'obrtniška dela A'!H445</f>
        <v>0</v>
      </c>
    </row>
    <row r="93" spans="1:8">
      <c r="A93" s="7"/>
      <c r="B93" s="8" t="s">
        <v>64</v>
      </c>
      <c r="C93" s="54" t="s">
        <v>65</v>
      </c>
      <c r="D93" s="60"/>
      <c r="E93" s="61"/>
      <c r="F93" s="62"/>
      <c r="G93" s="37"/>
      <c r="H93" s="6">
        <f>'obrtniška dela A'!H454</f>
        <v>0</v>
      </c>
    </row>
    <row r="94" spans="1:8">
      <c r="A94" s="7"/>
      <c r="B94" s="66" t="s">
        <v>66</v>
      </c>
      <c r="C94" s="67" t="s">
        <v>67</v>
      </c>
      <c r="D94" s="68"/>
      <c r="E94" s="73"/>
      <c r="F94" s="70"/>
      <c r="G94" s="74"/>
      <c r="H94" s="72">
        <f>'obrtniška dela A'!H486</f>
        <v>2800</v>
      </c>
    </row>
    <row r="95" spans="1:8">
      <c r="A95" s="7"/>
      <c r="B95" s="8"/>
      <c r="C95" s="54"/>
      <c r="D95" s="60"/>
      <c r="E95" s="61"/>
      <c r="F95" s="62"/>
      <c r="G95" s="38"/>
      <c r="H95" s="38">
        <f>SUM(H83:H94)</f>
        <v>2800</v>
      </c>
    </row>
    <row r="96" spans="1:8">
      <c r="A96" s="7"/>
      <c r="B96" s="8"/>
      <c r="C96" s="54"/>
      <c r="D96" s="60"/>
      <c r="E96" s="61"/>
      <c r="F96" s="62"/>
      <c r="G96" s="38"/>
      <c r="H96" s="38"/>
    </row>
    <row r="97" spans="1:8">
      <c r="A97" s="7"/>
      <c r="B97" s="8"/>
      <c r="C97" s="54"/>
      <c r="D97" s="60"/>
      <c r="E97" s="61"/>
      <c r="F97" s="62"/>
      <c r="G97" s="38"/>
      <c r="H97" s="38"/>
    </row>
    <row r="98" spans="1:8">
      <c r="A98" s="41"/>
      <c r="B98" s="75"/>
      <c r="C98" s="63" t="s">
        <v>68</v>
      </c>
      <c r="D98" s="76"/>
      <c r="E98" s="77"/>
      <c r="F98" s="78"/>
      <c r="G98" s="79"/>
      <c r="H98" s="38">
        <f>SUM(H79,H95)</f>
        <v>2800</v>
      </c>
    </row>
    <row r="99" spans="1:8">
      <c r="A99" s="7"/>
      <c r="B99" s="40"/>
      <c r="C99" s="63"/>
      <c r="D99" s="60"/>
      <c r="E99" s="61"/>
      <c r="F99" s="62"/>
      <c r="G99" s="5"/>
      <c r="H99" s="38"/>
    </row>
    <row r="100" spans="1:8">
      <c r="A100" s="7"/>
      <c r="B100" s="40"/>
      <c r="C100" s="54"/>
      <c r="D100" s="55"/>
      <c r="E100" s="56"/>
      <c r="F100" s="62"/>
      <c r="G100" s="37"/>
      <c r="H100" s="38"/>
    </row>
    <row r="101" spans="1:8">
      <c r="A101" s="7"/>
      <c r="B101" s="40"/>
      <c r="C101" s="54" t="s">
        <v>12</v>
      </c>
      <c r="D101" s="55"/>
      <c r="E101" s="56"/>
      <c r="F101" s="62"/>
      <c r="G101" s="37"/>
      <c r="H101" s="38"/>
    </row>
  </sheetData>
  <sheetProtection algorithmName="SHA-512" hashValue="oQj7QX0ZwXbrcrKcTPQpHpZA1Ybnn+TKIYueen7TV9EHOfSxjFMnNDx7cILQrvn89p4YG5CljOzZ4GdmlDMAiA==" saltValue="3kDWhKUk/3MeutpWWxmMjw==" spinCount="100000" sheet="1" formatCells="0"/>
  <mergeCells count="3">
    <mergeCell ref="C65:H65"/>
    <mergeCell ref="B9:H9"/>
    <mergeCell ref="B10:H10"/>
  </mergeCells>
  <pageMargins left="0.7" right="0.7" top="0.75" bottom="0.75" header="0.3" footer="0.3"/>
  <pageSetup paperSize="9" orientation="portrait" r:id="rId1"/>
  <rowBreaks count="1" manualBreakCount="1">
    <brk id="57"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521"/>
  <sheetViews>
    <sheetView view="pageBreakPreview" zoomScaleNormal="130" zoomScaleSheetLayoutView="100" zoomScalePageLayoutView="92" workbookViewId="0">
      <selection activeCell="F8" sqref="F8"/>
    </sheetView>
  </sheetViews>
  <sheetFormatPr defaultColWidth="9.140625" defaultRowHeight="12.75"/>
  <cols>
    <col min="1" max="1" width="2.28515625" style="84" customWidth="1"/>
    <col min="2" max="2" width="5.140625" style="80" customWidth="1"/>
    <col min="3" max="3" width="36.140625" style="54" customWidth="1"/>
    <col min="4" max="4" width="11.42578125" style="85" customWidth="1"/>
    <col min="5" max="5" width="4.28515625" style="81" customWidth="1"/>
    <col min="6" max="6" width="11.42578125" style="82" customWidth="1"/>
    <col min="7" max="7" width="3.85546875" style="83" customWidth="1"/>
    <col min="8" max="8" width="14" style="86" customWidth="1"/>
    <col min="9" max="9" width="6" style="84" customWidth="1"/>
    <col min="10" max="10" width="14.42578125" style="83" customWidth="1"/>
    <col min="11" max="11" width="18" style="84" customWidth="1"/>
    <col min="12" max="12" width="19.7109375" style="84" customWidth="1"/>
    <col min="13" max="13" width="9.140625" style="84"/>
    <col min="14" max="14" width="17.5703125" style="84" customWidth="1"/>
    <col min="15" max="16384" width="9.140625" style="84"/>
  </cols>
  <sheetData>
    <row r="1" spans="2:13">
      <c r="B1" s="75" t="s">
        <v>35</v>
      </c>
      <c r="C1" s="63" t="s">
        <v>70</v>
      </c>
    </row>
    <row r="2" spans="2:13">
      <c r="B2" s="75"/>
      <c r="J2" s="457"/>
    </row>
    <row r="3" spans="2:13">
      <c r="B3" s="87" t="s">
        <v>37</v>
      </c>
      <c r="C3" s="88" t="s">
        <v>38</v>
      </c>
      <c r="D3" s="89"/>
      <c r="E3" s="90"/>
      <c r="F3" s="91"/>
      <c r="G3" s="92"/>
      <c r="H3" s="93"/>
    </row>
    <row r="4" spans="2:13">
      <c r="B4" s="94"/>
      <c r="C4" s="63"/>
      <c r="D4" s="76"/>
      <c r="E4" s="77"/>
    </row>
    <row r="5" spans="2:13" s="95" customFormat="1" ht="102">
      <c r="B5" s="94"/>
      <c r="C5" s="63" t="s">
        <v>71</v>
      </c>
      <c r="D5" s="76"/>
      <c r="E5" s="77"/>
      <c r="F5" s="662"/>
      <c r="G5" s="83"/>
      <c r="H5" s="86"/>
      <c r="J5" s="83"/>
      <c r="L5" s="84"/>
    </row>
    <row r="6" spans="2:13">
      <c r="B6" s="94"/>
      <c r="C6" s="63"/>
      <c r="D6" s="76"/>
      <c r="E6" s="77"/>
      <c r="F6" s="663"/>
    </row>
    <row r="7" spans="2:13" s="95" customFormat="1" ht="76.5">
      <c r="B7" s="80">
        <v>1</v>
      </c>
      <c r="C7" s="54" t="s">
        <v>72</v>
      </c>
      <c r="D7" s="85"/>
      <c r="E7" s="81"/>
      <c r="F7" s="663"/>
      <c r="G7" s="83"/>
      <c r="H7" s="86"/>
      <c r="I7" s="86"/>
      <c r="J7" s="86"/>
      <c r="M7" s="84"/>
    </row>
    <row r="8" spans="2:13">
      <c r="B8" s="94"/>
      <c r="C8" s="54" t="s">
        <v>73</v>
      </c>
      <c r="D8" s="96">
        <v>1</v>
      </c>
      <c r="F8" s="649"/>
      <c r="H8" s="86">
        <f>D8*F8</f>
        <v>0</v>
      </c>
    </row>
    <row r="9" spans="2:13">
      <c r="B9" s="94"/>
      <c r="D9" s="96"/>
      <c r="F9" s="649"/>
    </row>
    <row r="10" spans="2:13" ht="63.75">
      <c r="B10" s="80">
        <v>2</v>
      </c>
      <c r="C10" s="54" t="s">
        <v>1139</v>
      </c>
      <c r="D10" s="96"/>
      <c r="E10" s="83"/>
      <c r="F10" s="649"/>
    </row>
    <row r="11" spans="2:13">
      <c r="B11" s="75"/>
      <c r="C11" s="54" t="s">
        <v>73</v>
      </c>
      <c r="D11" s="96">
        <v>1</v>
      </c>
      <c r="E11" s="83"/>
      <c r="F11" s="649"/>
      <c r="H11" s="86">
        <f>D11*F11</f>
        <v>0</v>
      </c>
    </row>
    <row r="12" spans="2:13">
      <c r="B12" s="94"/>
      <c r="D12" s="96"/>
      <c r="F12" s="649"/>
    </row>
    <row r="13" spans="2:13" ht="51">
      <c r="B13" s="80">
        <v>3</v>
      </c>
      <c r="C13" s="54" t="s">
        <v>74</v>
      </c>
      <c r="D13" s="96"/>
      <c r="F13" s="649"/>
    </row>
    <row r="14" spans="2:13">
      <c r="B14" s="94"/>
      <c r="C14" s="54" t="s">
        <v>75</v>
      </c>
      <c r="D14" s="96">
        <v>3</v>
      </c>
      <c r="F14" s="649"/>
      <c r="H14" s="86">
        <f>D14*F14</f>
        <v>0</v>
      </c>
    </row>
    <row r="15" spans="2:13" s="95" customFormat="1" ht="14.25">
      <c r="B15" s="80"/>
      <c r="C15" s="54"/>
      <c r="D15" s="85"/>
      <c r="E15" s="81"/>
      <c r="F15" s="649"/>
      <c r="G15" s="83"/>
      <c r="H15" s="86"/>
      <c r="I15" s="86"/>
      <c r="J15" s="86"/>
      <c r="M15" s="84"/>
    </row>
    <row r="16" spans="2:13" s="95" customFormat="1" ht="38.25">
      <c r="B16" s="80">
        <v>4</v>
      </c>
      <c r="C16" s="54" t="s">
        <v>76</v>
      </c>
      <c r="D16" s="85"/>
      <c r="E16" s="81"/>
      <c r="F16" s="649"/>
      <c r="G16" s="83"/>
      <c r="H16" s="86"/>
      <c r="I16" s="86"/>
      <c r="J16" s="86"/>
      <c r="M16" s="84"/>
    </row>
    <row r="17" spans="2:13" s="95" customFormat="1" ht="14.25">
      <c r="B17" s="80"/>
      <c r="C17" s="54" t="s">
        <v>77</v>
      </c>
      <c r="D17" s="85"/>
      <c r="E17" s="81"/>
      <c r="F17" s="649"/>
      <c r="G17" s="83"/>
      <c r="H17" s="86"/>
      <c r="I17" s="86"/>
      <c r="J17" s="86"/>
      <c r="M17" s="84"/>
    </row>
    <row r="18" spans="2:13" s="95" customFormat="1" ht="14.25">
      <c r="B18" s="80"/>
      <c r="C18" s="54" t="s">
        <v>73</v>
      </c>
      <c r="D18" s="96">
        <v>1</v>
      </c>
      <c r="E18" s="81"/>
      <c r="F18" s="649"/>
      <c r="G18" s="83"/>
      <c r="H18" s="86">
        <f>D18*F18</f>
        <v>0</v>
      </c>
      <c r="I18" s="86"/>
      <c r="J18" s="86"/>
      <c r="M18" s="84"/>
    </row>
    <row r="19" spans="2:13" s="95" customFormat="1" ht="38.25">
      <c r="B19" s="80"/>
      <c r="C19" s="54" t="s">
        <v>78</v>
      </c>
      <c r="D19" s="85"/>
      <c r="E19" s="81"/>
      <c r="F19" s="649"/>
      <c r="G19" s="83"/>
      <c r="H19" s="86"/>
      <c r="I19" s="86"/>
      <c r="J19" s="86"/>
      <c r="M19" s="84"/>
    </row>
    <row r="20" spans="2:13" s="95" customFormat="1" ht="14.25">
      <c r="B20" s="80"/>
      <c r="C20" s="54" t="s">
        <v>73</v>
      </c>
      <c r="D20" s="96">
        <v>1</v>
      </c>
      <c r="E20" s="81"/>
      <c r="F20" s="649"/>
      <c r="G20" s="83"/>
      <c r="H20" s="86">
        <f>D20*F20</f>
        <v>0</v>
      </c>
      <c r="I20" s="86"/>
      <c r="J20" s="86"/>
      <c r="M20" s="84"/>
    </row>
    <row r="21" spans="2:13" s="95" customFormat="1" ht="14.25">
      <c r="B21" s="80"/>
      <c r="C21" s="54"/>
      <c r="D21" s="85"/>
      <c r="E21" s="81"/>
      <c r="F21" s="649"/>
      <c r="G21" s="83"/>
      <c r="H21" s="86"/>
      <c r="I21" s="86"/>
      <c r="J21" s="86"/>
      <c r="M21" s="84"/>
    </row>
    <row r="22" spans="2:13" s="95" customFormat="1" ht="51">
      <c r="B22" s="80">
        <v>5</v>
      </c>
      <c r="C22" s="54" t="s">
        <v>79</v>
      </c>
      <c r="D22" s="85"/>
      <c r="E22" s="81"/>
      <c r="F22" s="649"/>
      <c r="G22" s="83"/>
      <c r="H22" s="86"/>
      <c r="I22" s="86"/>
      <c r="J22" s="86"/>
      <c r="M22" s="84"/>
    </row>
    <row r="23" spans="2:13" s="95" customFormat="1" ht="14.25">
      <c r="B23" s="80"/>
      <c r="C23" s="54" t="s">
        <v>75</v>
      </c>
      <c r="D23" s="96">
        <v>20</v>
      </c>
      <c r="E23" s="81"/>
      <c r="F23" s="649"/>
      <c r="G23" s="83"/>
      <c r="H23" s="86">
        <f>D23*F23</f>
        <v>0</v>
      </c>
      <c r="I23" s="86"/>
      <c r="J23" s="86"/>
      <c r="M23" s="84"/>
    </row>
    <row r="24" spans="2:13" s="95" customFormat="1" ht="14.25">
      <c r="B24" s="80"/>
      <c r="C24" s="54"/>
      <c r="D24" s="85"/>
      <c r="E24" s="81"/>
      <c r="F24" s="649"/>
      <c r="G24" s="83"/>
      <c r="H24" s="86"/>
      <c r="I24" s="86"/>
      <c r="J24" s="86"/>
      <c r="M24" s="84"/>
    </row>
    <row r="25" spans="2:13" s="95" customFormat="1" ht="127.5">
      <c r="B25" s="80">
        <v>6</v>
      </c>
      <c r="C25" s="54" t="s">
        <v>80</v>
      </c>
      <c r="D25" s="85"/>
      <c r="E25" s="81"/>
      <c r="F25" s="663"/>
      <c r="G25" s="83"/>
      <c r="H25" s="86"/>
      <c r="I25" s="86"/>
      <c r="J25" s="86"/>
      <c r="M25" s="84"/>
    </row>
    <row r="26" spans="2:13" s="95" customFormat="1" ht="12.75" customHeight="1">
      <c r="B26" s="80"/>
      <c r="C26" s="54" t="s">
        <v>73</v>
      </c>
      <c r="D26" s="96">
        <v>1</v>
      </c>
      <c r="E26" s="81"/>
      <c r="F26" s="649"/>
      <c r="G26" s="83"/>
      <c r="H26" s="86">
        <f>D26*F26</f>
        <v>0</v>
      </c>
      <c r="I26" s="86"/>
      <c r="J26" s="86"/>
      <c r="M26" s="84"/>
    </row>
    <row r="27" spans="2:13" s="95" customFormat="1" ht="12.75" customHeight="1">
      <c r="B27" s="80"/>
      <c r="C27" s="54"/>
      <c r="D27" s="96"/>
      <c r="E27" s="81"/>
      <c r="F27" s="663"/>
      <c r="G27" s="83"/>
      <c r="H27" s="86"/>
      <c r="I27" s="86"/>
      <c r="J27" s="86"/>
      <c r="M27" s="84"/>
    </row>
    <row r="28" spans="2:13" s="95" customFormat="1" ht="165.75">
      <c r="B28" s="80">
        <v>7</v>
      </c>
      <c r="C28" s="54" t="s">
        <v>81</v>
      </c>
      <c r="D28" s="85"/>
      <c r="E28" s="81"/>
      <c r="F28" s="663"/>
      <c r="G28" s="83"/>
      <c r="H28" s="86"/>
      <c r="I28" s="86"/>
      <c r="J28" s="86"/>
      <c r="M28" s="84"/>
    </row>
    <row r="29" spans="2:13" s="95" customFormat="1" ht="12.75" customHeight="1">
      <c r="B29" s="80"/>
      <c r="C29" s="54" t="s">
        <v>73</v>
      </c>
      <c r="D29" s="96">
        <v>1</v>
      </c>
      <c r="E29" s="81"/>
      <c r="F29" s="649"/>
      <c r="G29" s="83"/>
      <c r="H29" s="86">
        <f>D29*F29</f>
        <v>0</v>
      </c>
      <c r="I29" s="86"/>
      <c r="J29" s="86"/>
      <c r="M29" s="84"/>
    </row>
    <row r="30" spans="2:13" s="95" customFormat="1" ht="12.75" customHeight="1">
      <c r="B30" s="80"/>
      <c r="C30" s="54"/>
      <c r="D30" s="85"/>
      <c r="E30" s="81"/>
      <c r="F30" s="663"/>
      <c r="G30" s="83"/>
      <c r="H30" s="86"/>
      <c r="I30" s="86"/>
      <c r="J30" s="86"/>
      <c r="M30" s="84"/>
    </row>
    <row r="31" spans="2:13" s="95" customFormat="1" ht="63.75">
      <c r="B31" s="80">
        <v>8</v>
      </c>
      <c r="C31" s="54" t="s">
        <v>82</v>
      </c>
      <c r="D31" s="85"/>
      <c r="E31" s="81"/>
      <c r="F31" s="663"/>
      <c r="G31" s="83"/>
      <c r="H31" s="86"/>
      <c r="I31" s="86"/>
      <c r="J31" s="86"/>
      <c r="M31" s="84"/>
    </row>
    <row r="32" spans="2:13" s="95" customFormat="1" ht="12.75" customHeight="1">
      <c r="B32" s="80"/>
      <c r="C32" s="54" t="s">
        <v>83</v>
      </c>
      <c r="D32" s="85"/>
      <c r="E32" s="81"/>
      <c r="F32" s="663"/>
      <c r="G32" s="83"/>
      <c r="H32" s="86"/>
      <c r="I32" s="86"/>
      <c r="J32" s="86"/>
      <c r="M32" s="84"/>
    </row>
    <row r="33" spans="2:13" s="95" customFormat="1" ht="13.5" customHeight="1">
      <c r="B33" s="80"/>
      <c r="C33" s="54" t="s">
        <v>84</v>
      </c>
      <c r="D33" s="96">
        <v>95</v>
      </c>
      <c r="E33" s="81"/>
      <c r="F33" s="649"/>
      <c r="G33" s="83"/>
      <c r="H33" s="86">
        <f>D33*F33</f>
        <v>0</v>
      </c>
      <c r="I33" s="86"/>
      <c r="J33" s="86"/>
      <c r="M33" s="84"/>
    </row>
    <row r="34" spans="2:13" s="95" customFormat="1" ht="25.5">
      <c r="B34" s="80"/>
      <c r="C34" s="54" t="s">
        <v>85</v>
      </c>
      <c r="D34" s="85"/>
      <c r="E34" s="81"/>
      <c r="F34" s="649"/>
      <c r="G34" s="83"/>
      <c r="H34" s="86"/>
      <c r="I34" s="86"/>
      <c r="J34" s="86"/>
      <c r="M34" s="84"/>
    </row>
    <row r="35" spans="2:13" s="95" customFormat="1" ht="12.75" customHeight="1">
      <c r="B35" s="80"/>
      <c r="C35" s="54" t="s">
        <v>86</v>
      </c>
      <c r="D35" s="96">
        <v>62.3</v>
      </c>
      <c r="E35" s="81"/>
      <c r="F35" s="649"/>
      <c r="G35" s="83"/>
      <c r="H35" s="86">
        <f>D35*F35</f>
        <v>0</v>
      </c>
      <c r="I35" s="86"/>
      <c r="J35" s="86"/>
      <c r="M35" s="84"/>
    </row>
    <row r="36" spans="2:13" s="95" customFormat="1" ht="12.75" customHeight="1">
      <c r="B36" s="80"/>
      <c r="C36" s="54"/>
      <c r="D36" s="96"/>
      <c r="E36" s="81"/>
      <c r="F36" s="649"/>
      <c r="G36" s="83"/>
      <c r="H36" s="86"/>
      <c r="I36" s="86"/>
      <c r="J36" s="86"/>
      <c r="M36" s="84"/>
    </row>
    <row r="37" spans="2:13" s="95" customFormat="1" ht="76.5">
      <c r="B37" s="80">
        <v>9</v>
      </c>
      <c r="C37" s="54" t="s">
        <v>87</v>
      </c>
      <c r="D37" s="85"/>
      <c r="E37" s="81"/>
      <c r="F37" s="649"/>
      <c r="G37" s="83"/>
      <c r="H37" s="86"/>
      <c r="I37" s="86"/>
      <c r="J37" s="86"/>
      <c r="M37" s="84"/>
    </row>
    <row r="38" spans="2:13" s="95" customFormat="1" ht="12.75" customHeight="1">
      <c r="B38" s="80"/>
      <c r="C38" s="54" t="s">
        <v>84</v>
      </c>
      <c r="D38" s="96">
        <v>97</v>
      </c>
      <c r="E38" s="81"/>
      <c r="F38" s="649"/>
      <c r="G38" s="83"/>
      <c r="H38" s="86">
        <f>D38*F38</f>
        <v>0</v>
      </c>
      <c r="I38" s="86"/>
      <c r="J38" s="86"/>
      <c r="M38" s="84"/>
    </row>
    <row r="39" spans="2:13" s="95" customFormat="1" ht="13.5" customHeight="1">
      <c r="B39" s="80"/>
      <c r="C39" s="54"/>
      <c r="D39" s="96"/>
      <c r="E39" s="81"/>
      <c r="F39" s="663"/>
      <c r="G39" s="83"/>
      <c r="H39" s="86"/>
      <c r="I39" s="86"/>
      <c r="J39" s="86"/>
      <c r="M39" s="84"/>
    </row>
    <row r="40" spans="2:13" s="95" customFormat="1" ht="63.75">
      <c r="B40" s="80">
        <v>10</v>
      </c>
      <c r="C40" s="54" t="s">
        <v>88</v>
      </c>
      <c r="D40" s="96"/>
      <c r="E40" s="81"/>
      <c r="F40" s="663"/>
      <c r="G40" s="83"/>
      <c r="H40" s="86"/>
      <c r="I40" s="86"/>
      <c r="J40" s="86"/>
      <c r="M40" s="84"/>
    </row>
    <row r="41" spans="2:13" s="95" customFormat="1" ht="13.5" customHeight="1">
      <c r="B41" s="80"/>
      <c r="C41" s="54" t="s">
        <v>89</v>
      </c>
      <c r="D41" s="96"/>
      <c r="E41" s="81"/>
      <c r="F41" s="663"/>
      <c r="G41" s="83"/>
      <c r="H41" s="86"/>
      <c r="I41" s="86"/>
      <c r="J41" s="86"/>
      <c r="M41" s="84"/>
    </row>
    <row r="42" spans="2:13" s="95" customFormat="1" ht="13.5" customHeight="1">
      <c r="B42" s="80"/>
      <c r="C42" s="54" t="s">
        <v>75</v>
      </c>
      <c r="D42" s="96">
        <v>4</v>
      </c>
      <c r="E42" s="81"/>
      <c r="F42" s="649"/>
      <c r="G42" s="83"/>
      <c r="H42" s="86">
        <f>D42*F42</f>
        <v>0</v>
      </c>
      <c r="I42" s="86"/>
      <c r="J42" s="86"/>
      <c r="M42" s="84"/>
    </row>
    <row r="43" spans="2:13" s="95" customFormat="1" ht="13.5" customHeight="1">
      <c r="B43" s="80"/>
      <c r="C43" s="54" t="s">
        <v>90</v>
      </c>
      <c r="D43" s="96"/>
      <c r="E43" s="81"/>
      <c r="F43" s="649"/>
      <c r="G43" s="83"/>
      <c r="H43" s="86"/>
      <c r="I43" s="86"/>
      <c r="J43" s="86"/>
      <c r="M43" s="84"/>
    </row>
    <row r="44" spans="2:13" s="95" customFormat="1" ht="13.5" customHeight="1">
      <c r="B44" s="80"/>
      <c r="C44" s="54" t="s">
        <v>75</v>
      </c>
      <c r="D44" s="96">
        <v>2</v>
      </c>
      <c r="E44" s="81"/>
      <c r="F44" s="649"/>
      <c r="G44" s="83"/>
      <c r="H44" s="86">
        <f>D44*F44</f>
        <v>0</v>
      </c>
      <c r="I44" s="86"/>
      <c r="J44" s="86"/>
      <c r="M44" s="84"/>
    </row>
    <row r="45" spans="2:13" s="95" customFormat="1" ht="13.5" customHeight="1">
      <c r="B45" s="80"/>
      <c r="C45" s="54"/>
      <c r="D45" s="96"/>
      <c r="E45" s="81"/>
      <c r="F45" s="663"/>
      <c r="G45" s="83"/>
      <c r="H45" s="86"/>
      <c r="I45" s="86"/>
      <c r="J45" s="86"/>
      <c r="M45" s="84"/>
    </row>
    <row r="46" spans="2:13" s="95" customFormat="1" ht="63.75">
      <c r="B46" s="80">
        <v>11</v>
      </c>
      <c r="C46" s="54" t="s">
        <v>91</v>
      </c>
      <c r="D46" s="85"/>
      <c r="E46" s="81"/>
      <c r="F46" s="663"/>
      <c r="G46" s="83"/>
      <c r="H46" s="86"/>
      <c r="I46" s="86"/>
      <c r="J46" s="86"/>
      <c r="M46" s="84"/>
    </row>
    <row r="47" spans="2:13" s="95" customFormat="1" ht="12.75" customHeight="1">
      <c r="B47" s="80"/>
      <c r="C47" s="67" t="s">
        <v>84</v>
      </c>
      <c r="D47" s="97">
        <v>74</v>
      </c>
      <c r="E47" s="98"/>
      <c r="F47" s="653"/>
      <c r="G47" s="100"/>
      <c r="H47" s="99">
        <f>D47*F47</f>
        <v>0</v>
      </c>
      <c r="I47" s="86"/>
      <c r="J47" s="86"/>
      <c r="M47" s="84"/>
    </row>
    <row r="48" spans="2:13" s="95" customFormat="1" ht="12.75" customHeight="1">
      <c r="B48" s="80"/>
      <c r="C48" s="54"/>
      <c r="D48" s="85"/>
      <c r="E48" s="81"/>
      <c r="F48" s="663"/>
      <c r="G48" s="86"/>
      <c r="H48" s="101">
        <f>SUM(H7:H47)</f>
        <v>0</v>
      </c>
      <c r="J48" s="86"/>
      <c r="L48" s="84"/>
    </row>
    <row r="49" spans="2:12" s="95" customFormat="1" ht="12.75" customHeight="1">
      <c r="B49" s="87" t="s">
        <v>39</v>
      </c>
      <c r="C49" s="88" t="s">
        <v>40</v>
      </c>
      <c r="D49" s="89"/>
      <c r="E49" s="90"/>
      <c r="F49" s="664"/>
      <c r="G49" s="92"/>
      <c r="H49" s="93"/>
      <c r="J49" s="83"/>
      <c r="L49" s="84"/>
    </row>
    <row r="50" spans="2:12" s="95" customFormat="1" ht="12.75" customHeight="1">
      <c r="B50" s="94"/>
      <c r="C50" s="63"/>
      <c r="D50" s="76"/>
      <c r="E50" s="77"/>
      <c r="F50" s="662"/>
      <c r="G50" s="83"/>
      <c r="H50" s="86"/>
      <c r="J50" s="83"/>
      <c r="L50" s="84"/>
    </row>
    <row r="51" spans="2:12" s="95" customFormat="1" ht="165.75">
      <c r="B51" s="94"/>
      <c r="C51" s="63" t="s">
        <v>92</v>
      </c>
      <c r="D51" s="76"/>
      <c r="E51" s="77"/>
      <c r="F51" s="662"/>
      <c r="G51" s="83"/>
      <c r="H51" s="86"/>
      <c r="J51" s="83"/>
      <c r="L51" s="84"/>
    </row>
    <row r="52" spans="2:12" s="95" customFormat="1" ht="12.75" customHeight="1">
      <c r="B52" s="94"/>
      <c r="C52" s="63"/>
      <c r="D52" s="76"/>
      <c r="E52" s="77"/>
      <c r="F52" s="662"/>
      <c r="G52" s="83"/>
      <c r="H52" s="86"/>
      <c r="J52" s="83"/>
      <c r="L52" s="84"/>
    </row>
    <row r="53" spans="2:12" s="95" customFormat="1" ht="38.25">
      <c r="B53" s="80">
        <v>1</v>
      </c>
      <c r="C53" s="54" t="s">
        <v>93</v>
      </c>
      <c r="D53" s="85"/>
      <c r="E53" s="81"/>
      <c r="F53" s="663"/>
      <c r="G53" s="83"/>
      <c r="H53" s="86"/>
      <c r="J53" s="83"/>
      <c r="L53" s="84"/>
    </row>
    <row r="54" spans="2:12" s="95" customFormat="1" ht="12.75" customHeight="1">
      <c r="B54" s="94"/>
      <c r="C54" s="54" t="s">
        <v>94</v>
      </c>
      <c r="D54" s="96">
        <v>46</v>
      </c>
      <c r="E54" s="81"/>
      <c r="F54" s="649"/>
      <c r="G54" s="83"/>
      <c r="H54" s="86">
        <f>D54*F54</f>
        <v>0</v>
      </c>
      <c r="J54" s="83"/>
      <c r="L54" s="84"/>
    </row>
    <row r="55" spans="2:12" s="95" customFormat="1" ht="12.75" customHeight="1">
      <c r="B55" s="94"/>
      <c r="C55" s="63"/>
      <c r="D55" s="76"/>
      <c r="E55" s="77"/>
      <c r="F55" s="665"/>
      <c r="G55" s="83"/>
      <c r="H55" s="86"/>
      <c r="J55" s="83"/>
      <c r="L55" s="84"/>
    </row>
    <row r="56" spans="2:12" s="95" customFormat="1" ht="153">
      <c r="B56" s="80">
        <v>2</v>
      </c>
      <c r="C56" s="54" t="s">
        <v>95</v>
      </c>
      <c r="D56" s="85"/>
      <c r="E56" s="81"/>
      <c r="F56" s="649"/>
      <c r="G56" s="83"/>
      <c r="H56" s="86"/>
      <c r="J56" s="83"/>
      <c r="L56" s="84"/>
    </row>
    <row r="57" spans="2:12" s="95" customFormat="1" ht="12.75" customHeight="1">
      <c r="B57" s="80"/>
      <c r="C57" s="54" t="s">
        <v>94</v>
      </c>
      <c r="D57" s="96">
        <v>265</v>
      </c>
      <c r="E57" s="81"/>
      <c r="F57" s="649"/>
      <c r="G57" s="83"/>
      <c r="H57" s="86">
        <f>D57*F57</f>
        <v>0</v>
      </c>
      <c r="J57" s="83"/>
      <c r="L57" s="84"/>
    </row>
    <row r="58" spans="2:12" s="95" customFormat="1" ht="12.75" customHeight="1">
      <c r="B58" s="80"/>
      <c r="C58" s="54"/>
      <c r="D58" s="85"/>
      <c r="E58" s="81"/>
      <c r="F58" s="663"/>
      <c r="G58" s="83"/>
      <c r="H58" s="86"/>
      <c r="J58" s="83"/>
      <c r="L58" s="84"/>
    </row>
    <row r="59" spans="2:12" s="95" customFormat="1" ht="76.5" customHeight="1">
      <c r="B59" s="80">
        <v>3</v>
      </c>
      <c r="C59" s="54" t="s">
        <v>96</v>
      </c>
      <c r="D59" s="85"/>
      <c r="E59" s="81"/>
      <c r="F59" s="663"/>
      <c r="G59" s="83"/>
      <c r="H59" s="86"/>
      <c r="J59" s="83"/>
      <c r="L59" s="84"/>
    </row>
    <row r="60" spans="2:12" s="95" customFormat="1" ht="12.75" customHeight="1">
      <c r="B60" s="80"/>
      <c r="C60" s="54" t="s">
        <v>94</v>
      </c>
      <c r="D60" s="96">
        <v>86.5</v>
      </c>
      <c r="E60" s="81"/>
      <c r="F60" s="649"/>
      <c r="G60" s="83"/>
      <c r="H60" s="86">
        <f>D60*F60</f>
        <v>0</v>
      </c>
      <c r="J60" s="83"/>
      <c r="L60" s="84"/>
    </row>
    <row r="61" spans="2:12" s="95" customFormat="1" ht="12.75" customHeight="1">
      <c r="B61" s="80"/>
      <c r="C61" s="54"/>
      <c r="D61" s="85"/>
      <c r="E61" s="81"/>
      <c r="F61" s="649"/>
      <c r="G61" s="83"/>
      <c r="H61" s="86"/>
      <c r="J61" s="83"/>
      <c r="L61" s="84"/>
    </row>
    <row r="62" spans="2:12" s="95" customFormat="1" ht="89.25">
      <c r="B62" s="80">
        <v>4</v>
      </c>
      <c r="C62" s="54" t="s">
        <v>97</v>
      </c>
      <c r="D62" s="85"/>
      <c r="E62" s="81"/>
      <c r="F62" s="649"/>
      <c r="G62" s="83"/>
      <c r="H62" s="86"/>
      <c r="J62" s="83"/>
      <c r="L62" s="84"/>
    </row>
    <row r="63" spans="2:12" s="95" customFormat="1" ht="12.75" customHeight="1">
      <c r="B63" s="80"/>
      <c r="C63" s="54" t="s">
        <v>94</v>
      </c>
      <c r="D63" s="96">
        <v>69</v>
      </c>
      <c r="E63" s="81"/>
      <c r="F63" s="649"/>
      <c r="G63" s="83"/>
      <c r="H63" s="86">
        <f>D63*F63</f>
        <v>0</v>
      </c>
      <c r="J63" s="83"/>
      <c r="L63" s="84"/>
    </row>
    <row r="64" spans="2:12" s="95" customFormat="1" ht="12.75" customHeight="1">
      <c r="B64" s="80"/>
      <c r="C64" s="54"/>
      <c r="D64" s="85"/>
      <c r="E64" s="81"/>
      <c r="F64" s="663"/>
      <c r="G64" s="83"/>
      <c r="H64" s="86"/>
      <c r="J64" s="83"/>
      <c r="L64" s="84"/>
    </row>
    <row r="65" spans="2:12" s="95" customFormat="1" ht="89.25">
      <c r="B65" s="80">
        <v>5</v>
      </c>
      <c r="C65" s="54" t="s">
        <v>98</v>
      </c>
      <c r="D65" s="85"/>
      <c r="E65" s="81"/>
      <c r="F65" s="663"/>
      <c r="G65" s="83"/>
      <c r="H65" s="86"/>
      <c r="J65" s="83"/>
      <c r="L65" s="84"/>
    </row>
    <row r="66" spans="2:12" s="95" customFormat="1" ht="12.75" customHeight="1">
      <c r="B66" s="80"/>
      <c r="C66" s="54" t="s">
        <v>94</v>
      </c>
      <c r="D66" s="96">
        <v>39</v>
      </c>
      <c r="E66" s="81"/>
      <c r="F66" s="649"/>
      <c r="G66" s="83"/>
      <c r="H66" s="86">
        <f>D66*F66</f>
        <v>0</v>
      </c>
      <c r="J66" s="83"/>
      <c r="L66" s="84"/>
    </row>
    <row r="67" spans="2:12" s="95" customFormat="1" ht="12.75" customHeight="1">
      <c r="B67" s="80"/>
      <c r="C67" s="54"/>
      <c r="D67" s="85"/>
      <c r="E67" s="81"/>
      <c r="F67" s="649"/>
      <c r="G67" s="83"/>
      <c r="H67" s="86"/>
      <c r="J67" s="83"/>
      <c r="L67" s="84"/>
    </row>
    <row r="68" spans="2:12" s="95" customFormat="1" ht="12.75" customHeight="1">
      <c r="B68" s="80">
        <v>6</v>
      </c>
      <c r="C68" s="54" t="s">
        <v>99</v>
      </c>
      <c r="D68" s="96"/>
      <c r="E68" s="81"/>
      <c r="F68" s="649"/>
      <c r="G68" s="83"/>
      <c r="H68" s="86"/>
      <c r="J68" s="83"/>
      <c r="L68" s="84"/>
    </row>
    <row r="69" spans="2:12" s="95" customFormat="1" ht="12.75" customHeight="1">
      <c r="B69" s="80"/>
      <c r="C69" s="54" t="s">
        <v>94</v>
      </c>
      <c r="D69" s="96">
        <v>9.5</v>
      </c>
      <c r="E69" s="81"/>
      <c r="F69" s="649"/>
      <c r="G69" s="83"/>
      <c r="H69" s="86">
        <f>D69*F69</f>
        <v>0</v>
      </c>
      <c r="J69" s="83"/>
      <c r="L69" s="84"/>
    </row>
    <row r="70" spans="2:12" s="95" customFormat="1" ht="12.75" customHeight="1">
      <c r="B70" s="80"/>
      <c r="C70" s="54"/>
      <c r="D70" s="96"/>
      <c r="E70" s="81"/>
      <c r="F70" s="649"/>
      <c r="G70" s="83"/>
      <c r="H70" s="86"/>
      <c r="J70" s="83"/>
      <c r="L70" s="84"/>
    </row>
    <row r="71" spans="2:12" s="95" customFormat="1" ht="27.75" customHeight="1">
      <c r="B71" s="80">
        <v>7</v>
      </c>
      <c r="C71" s="54" t="s">
        <v>100</v>
      </c>
      <c r="D71" s="96"/>
      <c r="E71" s="81"/>
      <c r="F71" s="649"/>
      <c r="G71" s="83"/>
      <c r="H71" s="86"/>
      <c r="J71" s="83"/>
      <c r="L71" s="84"/>
    </row>
    <row r="72" spans="2:12" s="95" customFormat="1" ht="12.75" customHeight="1">
      <c r="B72" s="80"/>
      <c r="C72" s="67" t="s">
        <v>94</v>
      </c>
      <c r="D72" s="97">
        <v>14.2</v>
      </c>
      <c r="E72" s="98"/>
      <c r="F72" s="653"/>
      <c r="G72" s="100"/>
      <c r="H72" s="99">
        <f>D72*F72</f>
        <v>0</v>
      </c>
      <c r="J72" s="83"/>
      <c r="L72" s="84"/>
    </row>
    <row r="73" spans="2:12" s="95" customFormat="1" ht="12.75" customHeight="1">
      <c r="B73" s="80"/>
      <c r="C73" s="54"/>
      <c r="D73" s="85"/>
      <c r="E73" s="81"/>
      <c r="F73" s="663"/>
      <c r="G73" s="83"/>
      <c r="H73" s="101">
        <f>SUM(H53:H72)</f>
        <v>0</v>
      </c>
      <c r="J73" s="83"/>
      <c r="L73" s="84"/>
    </row>
    <row r="74" spans="2:12" s="95" customFormat="1" ht="12.75" customHeight="1">
      <c r="B74" s="80"/>
      <c r="C74" s="54"/>
      <c r="D74" s="85"/>
      <c r="E74" s="81"/>
      <c r="F74" s="663"/>
      <c r="G74" s="83"/>
      <c r="H74" s="102"/>
      <c r="J74" s="83"/>
      <c r="L74" s="84"/>
    </row>
    <row r="75" spans="2:12" s="95" customFormat="1" ht="12.75" customHeight="1">
      <c r="B75" s="80"/>
      <c r="C75" s="54"/>
      <c r="D75" s="85"/>
      <c r="E75" s="81"/>
      <c r="F75" s="663"/>
      <c r="G75" s="83"/>
      <c r="H75" s="102"/>
      <c r="J75" s="83"/>
      <c r="L75" s="84"/>
    </row>
    <row r="76" spans="2:12">
      <c r="B76" s="87" t="s">
        <v>41</v>
      </c>
      <c r="C76" s="103" t="s">
        <v>101</v>
      </c>
      <c r="D76" s="89"/>
      <c r="E76" s="90"/>
      <c r="F76" s="664"/>
      <c r="G76" s="92"/>
      <c r="H76" s="93"/>
    </row>
    <row r="77" spans="2:12">
      <c r="B77" s="94"/>
      <c r="C77" s="59"/>
      <c r="D77" s="76"/>
      <c r="E77" s="77"/>
      <c r="F77" s="662"/>
    </row>
    <row r="78" spans="2:12" ht="194.25" customHeight="1">
      <c r="B78" s="94"/>
      <c r="C78" s="63" t="s">
        <v>102</v>
      </c>
      <c r="D78" s="76"/>
      <c r="E78" s="77"/>
      <c r="F78" s="662"/>
    </row>
    <row r="79" spans="2:12">
      <c r="B79" s="94"/>
      <c r="C79" s="104"/>
      <c r="D79" s="76"/>
      <c r="E79" s="77"/>
      <c r="F79" s="662"/>
    </row>
    <row r="80" spans="2:12">
      <c r="B80" s="94"/>
      <c r="C80" s="63" t="s">
        <v>103</v>
      </c>
      <c r="D80" s="76"/>
      <c r="E80" s="77"/>
      <c r="F80" s="662"/>
    </row>
    <row r="81" spans="2:8">
      <c r="B81" s="94"/>
      <c r="C81" s="63"/>
      <c r="D81" s="76"/>
      <c r="E81" s="77"/>
      <c r="F81" s="662"/>
    </row>
    <row r="82" spans="2:8" ht="76.5">
      <c r="B82" s="80">
        <v>1</v>
      </c>
      <c r="C82" s="54" t="s">
        <v>104</v>
      </c>
      <c r="F82" s="663"/>
    </row>
    <row r="83" spans="2:8" ht="13.5" customHeight="1">
      <c r="B83" s="80" t="s">
        <v>105</v>
      </c>
      <c r="C83" s="54" t="s">
        <v>106</v>
      </c>
      <c r="F83" s="663"/>
    </row>
    <row r="84" spans="2:8">
      <c r="B84" s="94"/>
      <c r="C84" s="54" t="s">
        <v>94</v>
      </c>
      <c r="D84" s="96">
        <v>1.95</v>
      </c>
      <c r="E84" s="83"/>
      <c r="F84" s="649"/>
      <c r="H84" s="86">
        <f>D84*F84</f>
        <v>0</v>
      </c>
    </row>
    <row r="85" spans="2:8">
      <c r="B85" s="80" t="s">
        <v>107</v>
      </c>
      <c r="C85" s="54" t="s">
        <v>108</v>
      </c>
      <c r="F85" s="663"/>
    </row>
    <row r="86" spans="2:8">
      <c r="B86" s="94"/>
      <c r="C86" s="54" t="s">
        <v>94</v>
      </c>
      <c r="D86" s="96">
        <v>2.8</v>
      </c>
      <c r="E86" s="83"/>
      <c r="F86" s="649"/>
      <c r="H86" s="86">
        <f>D86*F86</f>
        <v>0</v>
      </c>
    </row>
    <row r="87" spans="2:8">
      <c r="B87" s="94"/>
      <c r="F87" s="663"/>
    </row>
    <row r="88" spans="2:8" ht="63.75">
      <c r="B88" s="80">
        <v>2</v>
      </c>
      <c r="C88" s="54" t="s">
        <v>109</v>
      </c>
      <c r="F88" s="663"/>
    </row>
    <row r="89" spans="2:8">
      <c r="F89" s="663"/>
    </row>
    <row r="90" spans="2:8">
      <c r="B90" s="80" t="s">
        <v>110</v>
      </c>
      <c r="C90" s="54" t="s">
        <v>106</v>
      </c>
      <c r="F90" s="663"/>
    </row>
    <row r="91" spans="2:8">
      <c r="B91" s="94"/>
      <c r="C91" s="54" t="s">
        <v>94</v>
      </c>
      <c r="D91" s="96">
        <v>16.8</v>
      </c>
      <c r="E91" s="83"/>
      <c r="F91" s="649"/>
      <c r="H91" s="86">
        <f>D91*F91</f>
        <v>0</v>
      </c>
    </row>
    <row r="92" spans="2:8">
      <c r="B92" s="94"/>
      <c r="F92" s="663"/>
    </row>
    <row r="93" spans="2:8" ht="76.5">
      <c r="B93" s="80" t="s">
        <v>111</v>
      </c>
      <c r="C93" s="54" t="s">
        <v>112</v>
      </c>
      <c r="F93" s="663"/>
    </row>
    <row r="94" spans="2:8">
      <c r="B94" s="94"/>
      <c r="C94" s="54" t="s">
        <v>94</v>
      </c>
      <c r="D94" s="96">
        <v>21.4</v>
      </c>
      <c r="E94" s="83"/>
      <c r="F94" s="649"/>
      <c r="H94" s="86">
        <f>D94*F94</f>
        <v>0</v>
      </c>
    </row>
    <row r="95" spans="2:8">
      <c r="B95" s="94"/>
      <c r="C95" s="105"/>
      <c r="F95" s="663"/>
    </row>
    <row r="96" spans="2:8" ht="76.5">
      <c r="B96" s="80">
        <v>3</v>
      </c>
      <c r="C96" s="54" t="s">
        <v>1086</v>
      </c>
      <c r="F96" s="663"/>
    </row>
    <row r="97" spans="2:8">
      <c r="B97" s="94"/>
      <c r="C97" s="54" t="s">
        <v>94</v>
      </c>
      <c r="D97" s="96">
        <v>9.8000000000000007</v>
      </c>
      <c r="E97" s="83"/>
      <c r="F97" s="649"/>
      <c r="H97" s="86">
        <f>D97*F97</f>
        <v>0</v>
      </c>
    </row>
    <row r="98" spans="2:8">
      <c r="B98" s="94"/>
      <c r="F98" s="663"/>
    </row>
    <row r="99" spans="2:8" ht="63.75">
      <c r="B99" s="80">
        <v>4</v>
      </c>
      <c r="C99" s="54" t="s">
        <v>113</v>
      </c>
      <c r="F99" s="663"/>
    </row>
    <row r="100" spans="2:8">
      <c r="C100" s="54" t="s">
        <v>94</v>
      </c>
      <c r="D100" s="96">
        <v>20.399999999999999</v>
      </c>
      <c r="E100" s="83"/>
      <c r="F100" s="649"/>
      <c r="H100" s="86">
        <f>D100*F100</f>
        <v>0</v>
      </c>
    </row>
    <row r="101" spans="2:8">
      <c r="B101" s="94"/>
      <c r="F101" s="663"/>
    </row>
    <row r="102" spans="2:8" ht="51">
      <c r="B102" s="80">
        <v>5</v>
      </c>
      <c r="C102" s="54" t="s">
        <v>114</v>
      </c>
      <c r="F102" s="663"/>
    </row>
    <row r="103" spans="2:8">
      <c r="B103" s="94"/>
      <c r="C103" s="54" t="s">
        <v>94</v>
      </c>
      <c r="D103" s="96">
        <v>13.6</v>
      </c>
      <c r="E103" s="83"/>
      <c r="F103" s="649"/>
      <c r="H103" s="86">
        <f>D103*F103</f>
        <v>0</v>
      </c>
    </row>
    <row r="104" spans="2:8">
      <c r="B104" s="94"/>
      <c r="F104" s="663"/>
    </row>
    <row r="105" spans="2:8" ht="63.75">
      <c r="B105" s="80">
        <v>6</v>
      </c>
      <c r="C105" s="54" t="s">
        <v>115</v>
      </c>
      <c r="F105" s="663"/>
    </row>
    <row r="106" spans="2:8">
      <c r="C106" s="54" t="s">
        <v>94</v>
      </c>
      <c r="D106" s="96">
        <v>2.1</v>
      </c>
      <c r="E106" s="83"/>
      <c r="F106" s="649"/>
      <c r="H106" s="86">
        <f>D106*F106</f>
        <v>0</v>
      </c>
    </row>
    <row r="107" spans="2:8">
      <c r="B107" s="94"/>
      <c r="F107" s="663"/>
    </row>
    <row r="108" spans="2:8" ht="64.5" customHeight="1">
      <c r="B108" s="80">
        <v>7</v>
      </c>
      <c r="C108" s="54" t="s">
        <v>116</v>
      </c>
      <c r="F108" s="663"/>
    </row>
    <row r="109" spans="2:8">
      <c r="C109" s="54" t="s">
        <v>94</v>
      </c>
      <c r="D109" s="96">
        <v>1.45</v>
      </c>
      <c r="E109" s="83"/>
      <c r="F109" s="649"/>
      <c r="H109" s="86">
        <f>D109*F109</f>
        <v>0</v>
      </c>
    </row>
    <row r="110" spans="2:8">
      <c r="F110" s="663"/>
    </row>
    <row r="111" spans="2:8">
      <c r="B111" s="94"/>
      <c r="C111" s="63" t="s">
        <v>117</v>
      </c>
      <c r="D111" s="76"/>
      <c r="E111" s="77"/>
      <c r="F111" s="662"/>
    </row>
    <row r="112" spans="2:8">
      <c r="B112" s="94"/>
      <c r="C112" s="63"/>
      <c r="D112" s="76"/>
      <c r="E112" s="77"/>
      <c r="F112" s="662"/>
    </row>
    <row r="113" spans="2:8" ht="78" customHeight="1">
      <c r="B113" s="80">
        <v>8</v>
      </c>
      <c r="C113" s="54" t="s">
        <v>118</v>
      </c>
      <c r="F113" s="663"/>
    </row>
    <row r="114" spans="2:8">
      <c r="B114" s="80" t="s">
        <v>119</v>
      </c>
      <c r="C114" s="54" t="s">
        <v>120</v>
      </c>
      <c r="F114" s="663"/>
    </row>
    <row r="115" spans="2:8">
      <c r="B115" s="94"/>
      <c r="C115" s="54" t="s">
        <v>94</v>
      </c>
      <c r="D115" s="96">
        <v>1.75</v>
      </c>
      <c r="E115" s="83"/>
      <c r="F115" s="649"/>
      <c r="H115" s="86">
        <f>D115*F115</f>
        <v>0</v>
      </c>
    </row>
    <row r="116" spans="2:8">
      <c r="B116" s="94"/>
      <c r="F116" s="663"/>
    </row>
    <row r="117" spans="2:8">
      <c r="B117" s="80" t="s">
        <v>121</v>
      </c>
      <c r="C117" s="54" t="s">
        <v>122</v>
      </c>
      <c r="F117" s="663"/>
    </row>
    <row r="118" spans="2:8">
      <c r="B118" s="94"/>
      <c r="C118" s="54" t="s">
        <v>94</v>
      </c>
      <c r="D118" s="96">
        <v>0.35</v>
      </c>
      <c r="E118" s="83"/>
      <c r="F118" s="649"/>
      <c r="H118" s="86">
        <f>D118*F118</f>
        <v>0</v>
      </c>
    </row>
    <row r="119" spans="2:8">
      <c r="B119" s="94"/>
      <c r="F119" s="663"/>
    </row>
    <row r="120" spans="2:8">
      <c r="B120" s="80" t="s">
        <v>123</v>
      </c>
      <c r="C120" s="54" t="s">
        <v>124</v>
      </c>
      <c r="F120" s="663"/>
    </row>
    <row r="121" spans="2:8">
      <c r="B121" s="94"/>
      <c r="C121" s="54" t="s">
        <v>94</v>
      </c>
      <c r="D121" s="96">
        <v>1.1000000000000001</v>
      </c>
      <c r="E121" s="83"/>
      <c r="F121" s="649"/>
      <c r="H121" s="86">
        <f>D121*F121</f>
        <v>0</v>
      </c>
    </row>
    <row r="122" spans="2:8">
      <c r="B122" s="94"/>
      <c r="F122" s="663"/>
    </row>
    <row r="123" spans="2:8">
      <c r="B123" s="80" t="s">
        <v>125</v>
      </c>
      <c r="C123" s="54" t="s">
        <v>126</v>
      </c>
      <c r="F123" s="663"/>
    </row>
    <row r="124" spans="2:8">
      <c r="B124" s="94"/>
      <c r="C124" s="54" t="s">
        <v>94</v>
      </c>
      <c r="D124" s="96">
        <v>1.7</v>
      </c>
      <c r="E124" s="83"/>
      <c r="F124" s="649"/>
      <c r="H124" s="86">
        <f>D124*F124</f>
        <v>0</v>
      </c>
    </row>
    <row r="125" spans="2:8">
      <c r="B125" s="94"/>
      <c r="F125" s="663"/>
    </row>
    <row r="126" spans="2:8">
      <c r="B126" s="80" t="s">
        <v>127</v>
      </c>
      <c r="C126" s="54" t="s">
        <v>128</v>
      </c>
      <c r="F126" s="663"/>
    </row>
    <row r="127" spans="2:8">
      <c r="B127" s="94"/>
      <c r="C127" s="54" t="s">
        <v>94</v>
      </c>
      <c r="D127" s="96">
        <v>1.25</v>
      </c>
      <c r="E127" s="83"/>
      <c r="F127" s="649"/>
      <c r="H127" s="86">
        <f>D127*F127</f>
        <v>0</v>
      </c>
    </row>
    <row r="128" spans="2:8">
      <c r="B128" s="94"/>
      <c r="F128" s="663"/>
    </row>
    <row r="129" spans="2:8">
      <c r="B129" s="80" t="s">
        <v>129</v>
      </c>
      <c r="C129" s="54" t="s">
        <v>130</v>
      </c>
      <c r="F129" s="663"/>
    </row>
    <row r="130" spans="2:8">
      <c r="B130" s="94"/>
      <c r="C130" s="54" t="s">
        <v>94</v>
      </c>
      <c r="D130" s="96">
        <v>0.7</v>
      </c>
      <c r="E130" s="83"/>
      <c r="F130" s="649"/>
      <c r="H130" s="86">
        <f>D130*F130</f>
        <v>0</v>
      </c>
    </row>
    <row r="131" spans="2:8">
      <c r="B131" s="94"/>
      <c r="F131" s="663"/>
    </row>
    <row r="132" spans="2:8">
      <c r="B132" s="80" t="s">
        <v>131</v>
      </c>
      <c r="C132" s="54" t="s">
        <v>132</v>
      </c>
      <c r="F132" s="663"/>
    </row>
    <row r="133" spans="2:8">
      <c r="B133" s="94"/>
      <c r="C133" s="54" t="s">
        <v>94</v>
      </c>
      <c r="D133" s="96">
        <v>0.7</v>
      </c>
      <c r="E133" s="83"/>
      <c r="F133" s="649"/>
      <c r="H133" s="86">
        <f>D133*F133</f>
        <v>0</v>
      </c>
    </row>
    <row r="134" spans="2:8">
      <c r="B134" s="94"/>
      <c r="F134" s="663"/>
    </row>
    <row r="135" spans="2:8">
      <c r="B135" s="80" t="s">
        <v>133</v>
      </c>
      <c r="C135" s="54" t="s">
        <v>134</v>
      </c>
      <c r="F135" s="663"/>
    </row>
    <row r="136" spans="2:8">
      <c r="B136" s="94"/>
      <c r="C136" s="54" t="s">
        <v>94</v>
      </c>
      <c r="D136" s="96">
        <v>0.95</v>
      </c>
      <c r="E136" s="83"/>
      <c r="F136" s="649"/>
      <c r="H136" s="86">
        <f>D136*F136</f>
        <v>0</v>
      </c>
    </row>
    <row r="137" spans="2:8" ht="14.25" customHeight="1">
      <c r="B137" s="94"/>
      <c r="C137" s="105"/>
      <c r="F137" s="663"/>
    </row>
    <row r="138" spans="2:8" ht="63.75">
      <c r="B138" s="80">
        <v>9</v>
      </c>
      <c r="C138" s="54" t="s">
        <v>135</v>
      </c>
      <c r="F138" s="663"/>
    </row>
    <row r="139" spans="2:8" ht="63.75">
      <c r="B139" s="80" t="s">
        <v>136</v>
      </c>
      <c r="C139" s="54" t="s">
        <v>137</v>
      </c>
      <c r="F139" s="663"/>
    </row>
    <row r="140" spans="2:8" ht="12.75" customHeight="1">
      <c r="B140" s="94"/>
      <c r="C140" s="54" t="s">
        <v>94</v>
      </c>
      <c r="D140" s="96">
        <v>11.95</v>
      </c>
      <c r="E140" s="83"/>
      <c r="F140" s="649"/>
      <c r="H140" s="86">
        <f>D140*F140</f>
        <v>0</v>
      </c>
    </row>
    <row r="141" spans="2:8" ht="12.75" customHeight="1">
      <c r="B141" s="94"/>
      <c r="F141" s="663"/>
    </row>
    <row r="142" spans="2:8" ht="63.75">
      <c r="B142" s="80" t="s">
        <v>138</v>
      </c>
      <c r="C142" s="54" t="s">
        <v>139</v>
      </c>
      <c r="F142" s="663"/>
    </row>
    <row r="143" spans="2:8" ht="12.75" customHeight="1">
      <c r="B143" s="94"/>
      <c r="C143" s="54" t="s">
        <v>94</v>
      </c>
      <c r="D143" s="96">
        <v>2.4500000000000002</v>
      </c>
      <c r="E143" s="83"/>
      <c r="F143" s="649"/>
      <c r="H143" s="86">
        <f>D143*F143</f>
        <v>0</v>
      </c>
    </row>
    <row r="144" spans="2:8" ht="12.75" customHeight="1">
      <c r="B144" s="94"/>
      <c r="F144" s="663"/>
    </row>
    <row r="145" spans="2:8" ht="12.75" customHeight="1">
      <c r="B145" s="80" t="s">
        <v>140</v>
      </c>
      <c r="C145" s="54" t="s">
        <v>128</v>
      </c>
      <c r="F145" s="663"/>
    </row>
    <row r="146" spans="2:8" ht="12.75" customHeight="1">
      <c r="B146" s="94"/>
      <c r="C146" s="54" t="s">
        <v>94</v>
      </c>
      <c r="D146" s="96">
        <v>3.25</v>
      </c>
      <c r="E146" s="83"/>
      <c r="F146" s="649"/>
      <c r="H146" s="86">
        <f>D146*F146</f>
        <v>0</v>
      </c>
    </row>
    <row r="147" spans="2:8" ht="12.75" customHeight="1">
      <c r="B147" s="94"/>
      <c r="F147" s="663"/>
    </row>
    <row r="148" spans="2:8" ht="12.75" customHeight="1">
      <c r="B148" s="80" t="s">
        <v>141</v>
      </c>
      <c r="C148" s="54" t="s">
        <v>130</v>
      </c>
      <c r="F148" s="663"/>
    </row>
    <row r="149" spans="2:8" ht="12.75" customHeight="1">
      <c r="B149" s="94"/>
      <c r="C149" s="54" t="s">
        <v>94</v>
      </c>
      <c r="D149" s="96">
        <v>1.6</v>
      </c>
      <c r="E149" s="83"/>
      <c r="F149" s="649"/>
      <c r="H149" s="86">
        <f>D149*F149</f>
        <v>0</v>
      </c>
    </row>
    <row r="150" spans="2:8" ht="12.75" customHeight="1">
      <c r="B150" s="94"/>
      <c r="F150" s="663"/>
    </row>
    <row r="151" spans="2:8" ht="12.75" customHeight="1">
      <c r="B151" s="80" t="s">
        <v>142</v>
      </c>
      <c r="C151" s="54" t="s">
        <v>132</v>
      </c>
      <c r="F151" s="663"/>
    </row>
    <row r="152" spans="2:8" ht="12.75" customHeight="1">
      <c r="B152" s="94"/>
      <c r="C152" s="54" t="s">
        <v>94</v>
      </c>
      <c r="D152" s="96">
        <v>1.9</v>
      </c>
      <c r="E152" s="83"/>
      <c r="F152" s="649"/>
      <c r="H152" s="86">
        <f>D152*F152</f>
        <v>0</v>
      </c>
    </row>
    <row r="153" spans="2:8" ht="12.75" customHeight="1">
      <c r="B153" s="94"/>
      <c r="D153" s="96"/>
      <c r="E153" s="83"/>
      <c r="F153" s="649"/>
    </row>
    <row r="154" spans="2:8" ht="12.75" customHeight="1">
      <c r="B154" s="80" t="s">
        <v>143</v>
      </c>
      <c r="C154" s="54" t="s">
        <v>134</v>
      </c>
      <c r="D154" s="96"/>
      <c r="E154" s="83"/>
      <c r="F154" s="649"/>
    </row>
    <row r="155" spans="2:8" ht="12.75" customHeight="1">
      <c r="B155" s="94"/>
      <c r="C155" s="54" t="s">
        <v>94</v>
      </c>
      <c r="D155" s="96">
        <v>2.5</v>
      </c>
      <c r="E155" s="83"/>
      <c r="F155" s="649"/>
      <c r="H155" s="86">
        <f>D155*F155</f>
        <v>0</v>
      </c>
    </row>
    <row r="156" spans="2:8" ht="12.75" customHeight="1">
      <c r="B156" s="94"/>
      <c r="C156" s="105"/>
      <c r="F156" s="663"/>
    </row>
    <row r="157" spans="2:8" ht="64.5" customHeight="1">
      <c r="B157" s="80">
        <v>10</v>
      </c>
      <c r="C157" s="54" t="s">
        <v>1087</v>
      </c>
      <c r="F157" s="663"/>
    </row>
    <row r="158" spans="2:8" ht="12.75" customHeight="1">
      <c r="B158" s="80" t="s">
        <v>144</v>
      </c>
      <c r="C158" s="54" t="s">
        <v>145</v>
      </c>
      <c r="F158" s="663"/>
    </row>
    <row r="159" spans="2:8" ht="12.75" customHeight="1">
      <c r="B159" s="94"/>
      <c r="C159" s="54" t="s">
        <v>94</v>
      </c>
      <c r="D159" s="96">
        <v>2.25</v>
      </c>
      <c r="E159" s="83"/>
      <c r="F159" s="649"/>
      <c r="H159" s="86">
        <f>D159*F159</f>
        <v>0</v>
      </c>
    </row>
    <row r="160" spans="2:8" ht="12.75" customHeight="1">
      <c r="D160" s="96"/>
      <c r="E160" s="83"/>
      <c r="F160" s="649"/>
    </row>
    <row r="161" spans="2:8" ht="12.75" customHeight="1">
      <c r="B161" s="80" t="s">
        <v>146</v>
      </c>
      <c r="C161" s="54" t="s">
        <v>147</v>
      </c>
      <c r="D161" s="96"/>
      <c r="E161" s="83"/>
      <c r="F161" s="649"/>
    </row>
    <row r="162" spans="2:8" ht="12.75" customHeight="1">
      <c r="B162" s="94"/>
      <c r="C162" s="54" t="s">
        <v>94</v>
      </c>
      <c r="D162" s="96">
        <v>3.45</v>
      </c>
      <c r="E162" s="83"/>
      <c r="F162" s="649"/>
      <c r="H162" s="86">
        <f>D162*F162</f>
        <v>0</v>
      </c>
    </row>
    <row r="163" spans="2:8" ht="12.75" customHeight="1">
      <c r="B163" s="94"/>
      <c r="F163" s="663"/>
    </row>
    <row r="164" spans="2:8" ht="12.75" customHeight="1">
      <c r="B164" s="80" t="s">
        <v>148</v>
      </c>
      <c r="C164" s="54" t="s">
        <v>149</v>
      </c>
      <c r="F164" s="663"/>
    </row>
    <row r="165" spans="2:8" ht="12.75" customHeight="1">
      <c r="B165" s="94"/>
      <c r="C165" s="54" t="s">
        <v>94</v>
      </c>
      <c r="D165" s="96">
        <v>8.1</v>
      </c>
      <c r="E165" s="83"/>
      <c r="F165" s="649"/>
      <c r="H165" s="86">
        <f>D165*F165</f>
        <v>0</v>
      </c>
    </row>
    <row r="166" spans="2:8" ht="12.75" customHeight="1">
      <c r="B166" s="94"/>
      <c r="D166" s="96"/>
      <c r="E166" s="83"/>
      <c r="F166" s="649"/>
    </row>
    <row r="167" spans="2:8" ht="12.75" customHeight="1">
      <c r="B167" s="80" t="s">
        <v>150</v>
      </c>
      <c r="C167" s="54" t="s">
        <v>151</v>
      </c>
      <c r="F167" s="663"/>
    </row>
    <row r="168" spans="2:8" ht="12.75" customHeight="1">
      <c r="B168" s="94"/>
      <c r="C168" s="54" t="s">
        <v>94</v>
      </c>
      <c r="D168" s="96">
        <v>2.2000000000000002</v>
      </c>
      <c r="E168" s="83"/>
      <c r="F168" s="649"/>
      <c r="H168" s="86">
        <f>D168*F168</f>
        <v>0</v>
      </c>
    </row>
    <row r="169" spans="2:8" ht="12.75" customHeight="1">
      <c r="B169" s="94"/>
      <c r="F169" s="663"/>
    </row>
    <row r="170" spans="2:8" ht="12.75" customHeight="1">
      <c r="B170" s="80" t="s">
        <v>152</v>
      </c>
      <c r="C170" s="54" t="s">
        <v>153</v>
      </c>
      <c r="F170" s="663"/>
    </row>
    <row r="171" spans="2:8" ht="12.75" customHeight="1">
      <c r="C171" s="54" t="s">
        <v>94</v>
      </c>
      <c r="D171" s="96">
        <v>1.05</v>
      </c>
      <c r="E171" s="83"/>
      <c r="F171" s="649"/>
      <c r="H171" s="86">
        <f>D171*F171</f>
        <v>0</v>
      </c>
    </row>
    <row r="172" spans="2:8" ht="12.75" customHeight="1">
      <c r="F172" s="663"/>
    </row>
    <row r="173" spans="2:8" ht="12.75" customHeight="1">
      <c r="B173" s="80" t="s">
        <v>154</v>
      </c>
      <c r="C173" s="54" t="s">
        <v>155</v>
      </c>
      <c r="F173" s="663"/>
    </row>
    <row r="174" spans="2:8" ht="12.75" customHeight="1">
      <c r="C174" s="54" t="s">
        <v>94</v>
      </c>
      <c r="D174" s="96">
        <v>1.25</v>
      </c>
      <c r="E174" s="83"/>
      <c r="F174" s="649"/>
      <c r="H174" s="86">
        <f>D174*F174</f>
        <v>0</v>
      </c>
    </row>
    <row r="175" spans="2:8" ht="12.75" customHeight="1">
      <c r="D175" s="96"/>
      <c r="E175" s="83"/>
      <c r="F175" s="649"/>
    </row>
    <row r="176" spans="2:8" ht="12.75" customHeight="1">
      <c r="B176" s="80" t="s">
        <v>156</v>
      </c>
      <c r="C176" s="54" t="s">
        <v>157</v>
      </c>
      <c r="D176" s="96"/>
      <c r="E176" s="83"/>
      <c r="F176" s="649"/>
    </row>
    <row r="177" spans="2:8" ht="12.75" customHeight="1">
      <c r="C177" s="54" t="s">
        <v>94</v>
      </c>
      <c r="D177" s="96">
        <v>1.7</v>
      </c>
      <c r="E177" s="83"/>
      <c r="F177" s="649"/>
      <c r="H177" s="86">
        <f>D177*F177</f>
        <v>0</v>
      </c>
    </row>
    <row r="178" spans="2:8" ht="12.75" customHeight="1">
      <c r="C178" s="105"/>
      <c r="F178" s="663"/>
    </row>
    <row r="179" spans="2:8" ht="63.75">
      <c r="B179" s="80">
        <v>11</v>
      </c>
      <c r="C179" s="54" t="s">
        <v>158</v>
      </c>
      <c r="F179" s="663"/>
    </row>
    <row r="180" spans="2:8" ht="15" customHeight="1">
      <c r="B180" s="80" t="s">
        <v>159</v>
      </c>
      <c r="C180" s="54" t="s">
        <v>160</v>
      </c>
      <c r="F180" s="663"/>
    </row>
    <row r="181" spans="2:8">
      <c r="C181" s="54" t="s">
        <v>94</v>
      </c>
      <c r="D181" s="96">
        <v>1.1000000000000001</v>
      </c>
      <c r="E181" s="83"/>
      <c r="F181" s="649"/>
      <c r="H181" s="86">
        <f>D181*F181</f>
        <v>0</v>
      </c>
    </row>
    <row r="182" spans="2:8">
      <c r="D182" s="96"/>
      <c r="E182" s="83"/>
      <c r="F182" s="649"/>
    </row>
    <row r="183" spans="2:8" ht="26.45" customHeight="1">
      <c r="B183" s="80" t="s">
        <v>161</v>
      </c>
      <c r="C183" s="54" t="s">
        <v>162</v>
      </c>
      <c r="F183" s="663"/>
    </row>
    <row r="184" spans="2:8">
      <c r="C184" s="54" t="s">
        <v>94</v>
      </c>
      <c r="D184" s="96">
        <v>1.1000000000000001</v>
      </c>
      <c r="E184" s="83"/>
      <c r="F184" s="649"/>
      <c r="H184" s="86">
        <f>D184*F184</f>
        <v>0</v>
      </c>
    </row>
    <row r="185" spans="2:8">
      <c r="F185" s="663"/>
    </row>
    <row r="186" spans="2:8" ht="27" customHeight="1">
      <c r="B186" s="80" t="s">
        <v>163</v>
      </c>
      <c r="C186" s="54" t="s">
        <v>1088</v>
      </c>
      <c r="F186" s="663"/>
    </row>
    <row r="187" spans="2:8">
      <c r="C187" s="54" t="s">
        <v>94</v>
      </c>
      <c r="D187" s="96">
        <v>1.8</v>
      </c>
      <c r="E187" s="83"/>
      <c r="F187" s="649"/>
      <c r="H187" s="86">
        <f>D187*F187</f>
        <v>0</v>
      </c>
    </row>
    <row r="188" spans="2:8">
      <c r="F188" s="663"/>
    </row>
    <row r="189" spans="2:8" ht="64.150000000000006" customHeight="1">
      <c r="B189" s="80">
        <v>12</v>
      </c>
      <c r="C189" s="106" t="s">
        <v>164</v>
      </c>
      <c r="F189" s="663"/>
    </row>
    <row r="190" spans="2:8" ht="12.75" customHeight="1">
      <c r="B190" s="80" t="s">
        <v>165</v>
      </c>
      <c r="C190" s="54" t="s">
        <v>166</v>
      </c>
      <c r="F190" s="663"/>
    </row>
    <row r="191" spans="2:8" ht="12.75" customHeight="1">
      <c r="C191" s="54" t="s">
        <v>94</v>
      </c>
      <c r="D191" s="96">
        <v>0.12</v>
      </c>
      <c r="E191" s="83"/>
      <c r="F191" s="649"/>
      <c r="H191" s="86">
        <f>D191*F191</f>
        <v>0</v>
      </c>
    </row>
    <row r="192" spans="2:8" ht="12.75" customHeight="1">
      <c r="F192" s="663"/>
    </row>
    <row r="193" spans="2:18" ht="12.75" customHeight="1">
      <c r="B193" s="80" t="s">
        <v>167</v>
      </c>
      <c r="C193" s="54" t="s">
        <v>168</v>
      </c>
      <c r="F193" s="663"/>
    </row>
    <row r="194" spans="2:18" ht="12.75" customHeight="1">
      <c r="C194" s="54" t="s">
        <v>94</v>
      </c>
      <c r="D194" s="96">
        <v>1.05</v>
      </c>
      <c r="E194" s="83"/>
      <c r="F194" s="649"/>
      <c r="H194" s="86">
        <f>D194*F194</f>
        <v>0</v>
      </c>
    </row>
    <row r="195" spans="2:18" ht="12.75" customHeight="1">
      <c r="F195" s="663"/>
    </row>
    <row r="196" spans="2:18" ht="12.75" customHeight="1">
      <c r="B196" s="80" t="s">
        <v>169</v>
      </c>
      <c r="C196" s="54" t="s">
        <v>170</v>
      </c>
      <c r="F196" s="663"/>
    </row>
    <row r="197" spans="2:18" ht="12.75" customHeight="1">
      <c r="C197" s="54" t="s">
        <v>94</v>
      </c>
      <c r="D197" s="96">
        <v>0.6</v>
      </c>
      <c r="E197" s="83"/>
      <c r="F197" s="649"/>
      <c r="H197" s="86">
        <f>D197*F197</f>
        <v>0</v>
      </c>
    </row>
    <row r="198" spans="2:18" ht="12.75" customHeight="1">
      <c r="C198" s="105"/>
      <c r="F198" s="663"/>
    </row>
    <row r="199" spans="2:18" ht="51">
      <c r="B199" s="80">
        <v>13</v>
      </c>
      <c r="C199" s="54" t="s">
        <v>171</v>
      </c>
      <c r="F199" s="663"/>
      <c r="L199" s="107"/>
    </row>
    <row r="200" spans="2:18" ht="25.5">
      <c r="B200" s="80" t="s">
        <v>172</v>
      </c>
      <c r="C200" s="106" t="s">
        <v>173</v>
      </c>
      <c r="F200" s="663"/>
      <c r="K200" s="83"/>
      <c r="L200" s="96"/>
      <c r="M200" s="81"/>
      <c r="N200" s="85"/>
      <c r="O200" s="81"/>
      <c r="P200" s="86"/>
      <c r="Q200" s="83"/>
      <c r="R200" s="86"/>
    </row>
    <row r="201" spans="2:18">
      <c r="C201" s="106" t="s">
        <v>174</v>
      </c>
      <c r="D201" s="96">
        <f>SUM(D84:D197)*45</f>
        <v>6669.9</v>
      </c>
      <c r="E201" s="83"/>
      <c r="F201" s="649"/>
      <c r="H201" s="86">
        <f>D201*F201</f>
        <v>0</v>
      </c>
      <c r="K201" s="83"/>
      <c r="L201" s="96"/>
      <c r="M201" s="81"/>
      <c r="N201" s="85"/>
      <c r="O201" s="81"/>
      <c r="P201" s="86"/>
      <c r="Q201" s="83"/>
      <c r="R201" s="86"/>
    </row>
    <row r="202" spans="2:18" ht="25.5">
      <c r="B202" s="80" t="s">
        <v>175</v>
      </c>
      <c r="C202" s="106" t="s">
        <v>176</v>
      </c>
      <c r="D202" s="96"/>
      <c r="E202" s="83"/>
      <c r="F202" s="649"/>
      <c r="K202" s="83"/>
      <c r="L202" s="96"/>
      <c r="M202" s="81"/>
      <c r="N202" s="85"/>
      <c r="O202" s="81"/>
      <c r="P202" s="86"/>
      <c r="Q202" s="83"/>
      <c r="R202" s="86"/>
    </row>
    <row r="203" spans="2:18">
      <c r="C203" s="106" t="s">
        <v>177</v>
      </c>
      <c r="D203" s="96">
        <f>SUM(D83:D198)*10</f>
        <v>1482.2</v>
      </c>
      <c r="E203" s="83"/>
      <c r="F203" s="649"/>
      <c r="H203" s="86">
        <f>D203*F203</f>
        <v>0</v>
      </c>
      <c r="K203" s="83"/>
      <c r="L203" s="96"/>
      <c r="M203" s="81"/>
      <c r="N203" s="85"/>
      <c r="O203" s="81"/>
      <c r="P203" s="86"/>
      <c r="Q203" s="83"/>
      <c r="R203" s="86"/>
    </row>
    <row r="204" spans="2:18">
      <c r="B204" s="80" t="s">
        <v>178</v>
      </c>
      <c r="C204" s="106" t="s">
        <v>179</v>
      </c>
      <c r="D204" s="96"/>
      <c r="E204" s="83"/>
      <c r="F204" s="649"/>
      <c r="K204" s="83"/>
      <c r="L204" s="96"/>
      <c r="M204" s="81"/>
      <c r="N204" s="85"/>
      <c r="O204" s="81"/>
      <c r="P204" s="86"/>
      <c r="Q204" s="83"/>
      <c r="R204" s="86"/>
    </row>
    <row r="205" spans="2:18" ht="12.75" customHeight="1">
      <c r="C205" s="108" t="s">
        <v>174</v>
      </c>
      <c r="D205" s="97">
        <f>SUM(D83:D198)*45</f>
        <v>6669.9</v>
      </c>
      <c r="E205" s="100"/>
      <c r="F205" s="653"/>
      <c r="G205" s="100"/>
      <c r="H205" s="99">
        <f>D205*F205</f>
        <v>0</v>
      </c>
      <c r="K205" s="83"/>
      <c r="L205" s="96"/>
      <c r="M205" s="81"/>
      <c r="N205" s="85"/>
      <c r="O205" s="81"/>
      <c r="P205" s="86"/>
      <c r="Q205" s="83"/>
      <c r="R205" s="86"/>
    </row>
    <row r="206" spans="2:18">
      <c r="F206" s="663"/>
      <c r="H206" s="101">
        <f>SUM(H83:H205)</f>
        <v>0</v>
      </c>
    </row>
    <row r="207" spans="2:18">
      <c r="F207" s="663"/>
    </row>
    <row r="208" spans="2:18">
      <c r="F208" s="663"/>
    </row>
    <row r="209" spans="2:13">
      <c r="B209" s="87" t="s">
        <v>43</v>
      </c>
      <c r="C209" s="88" t="s">
        <v>44</v>
      </c>
      <c r="D209" s="89"/>
      <c r="E209" s="90"/>
      <c r="F209" s="666"/>
      <c r="G209" s="92"/>
      <c r="H209" s="93"/>
    </row>
    <row r="210" spans="2:13">
      <c r="B210" s="94"/>
      <c r="C210" s="63"/>
      <c r="D210" s="76"/>
      <c r="E210" s="77"/>
      <c r="F210" s="663"/>
    </row>
    <row r="211" spans="2:13" s="95" customFormat="1" ht="78.75" customHeight="1">
      <c r="B211" s="80">
        <v>1</v>
      </c>
      <c r="C211" s="54" t="s">
        <v>180</v>
      </c>
      <c r="D211" s="85"/>
      <c r="E211" s="81"/>
      <c r="F211" s="663"/>
      <c r="G211" s="83"/>
      <c r="H211" s="86"/>
      <c r="I211" s="86"/>
      <c r="J211" s="86"/>
      <c r="M211" s="84"/>
    </row>
    <row r="212" spans="2:13" s="95" customFormat="1" ht="12.75" customHeight="1">
      <c r="B212" s="80"/>
      <c r="C212" s="54" t="s">
        <v>181</v>
      </c>
      <c r="D212" s="96">
        <v>48</v>
      </c>
      <c r="E212" s="83"/>
      <c r="F212" s="649"/>
      <c r="G212" s="83"/>
      <c r="H212" s="86">
        <f>D212*F212</f>
        <v>0</v>
      </c>
      <c r="I212" s="86"/>
      <c r="J212" s="86"/>
      <c r="M212" s="84"/>
    </row>
    <row r="213" spans="2:13">
      <c r="D213" s="96"/>
      <c r="E213" s="83"/>
      <c r="F213" s="649"/>
    </row>
    <row r="214" spans="2:13" ht="102.75" customHeight="1">
      <c r="B214" s="80">
        <v>2</v>
      </c>
      <c r="C214" s="54" t="s">
        <v>182</v>
      </c>
      <c r="D214" s="96"/>
      <c r="E214" s="83"/>
      <c r="F214" s="649"/>
    </row>
    <row r="215" spans="2:13">
      <c r="C215" s="54" t="s">
        <v>181</v>
      </c>
      <c r="D215" s="96">
        <v>48</v>
      </c>
      <c r="E215" s="83"/>
      <c r="F215" s="649"/>
      <c r="H215" s="86">
        <f>D215*F215</f>
        <v>0</v>
      </c>
      <c r="J215" s="96"/>
    </row>
    <row r="216" spans="2:13">
      <c r="B216" s="94"/>
      <c r="C216" s="63"/>
      <c r="D216" s="109"/>
      <c r="E216" s="79"/>
      <c r="F216" s="649"/>
    </row>
    <row r="217" spans="2:13" ht="76.5">
      <c r="B217" s="80">
        <v>3</v>
      </c>
      <c r="C217" s="54" t="s">
        <v>183</v>
      </c>
      <c r="D217" s="96"/>
      <c r="E217" s="83"/>
      <c r="F217" s="649"/>
    </row>
    <row r="218" spans="2:13">
      <c r="C218" s="54" t="s">
        <v>181</v>
      </c>
      <c r="D218" s="96">
        <v>48</v>
      </c>
      <c r="E218" s="83"/>
      <c r="F218" s="649"/>
      <c r="H218" s="86">
        <f>D218*F218</f>
        <v>0</v>
      </c>
      <c r="J218" s="96"/>
    </row>
    <row r="219" spans="2:13">
      <c r="B219" s="94"/>
      <c r="C219" s="63"/>
      <c r="D219" s="76"/>
      <c r="E219" s="77"/>
      <c r="F219" s="663"/>
    </row>
    <row r="220" spans="2:13" ht="76.5">
      <c r="B220" s="80">
        <v>4</v>
      </c>
      <c r="C220" s="54" t="s">
        <v>184</v>
      </c>
      <c r="F220" s="663"/>
    </row>
    <row r="221" spans="2:13">
      <c r="C221" s="54" t="s">
        <v>181</v>
      </c>
      <c r="D221" s="96">
        <v>60.8</v>
      </c>
      <c r="E221" s="83"/>
      <c r="F221" s="649"/>
      <c r="H221" s="86">
        <f>D221*F221</f>
        <v>0</v>
      </c>
      <c r="J221" s="96"/>
    </row>
    <row r="222" spans="2:13">
      <c r="B222" s="94"/>
      <c r="C222" s="63"/>
      <c r="D222" s="76"/>
      <c r="E222" s="77"/>
      <c r="F222" s="663"/>
    </row>
    <row r="223" spans="2:13" ht="76.5">
      <c r="B223" s="80">
        <v>5</v>
      </c>
      <c r="C223" s="54" t="s">
        <v>185</v>
      </c>
      <c r="F223" s="663"/>
    </row>
    <row r="224" spans="2:13">
      <c r="C224" s="54" t="s">
        <v>181</v>
      </c>
      <c r="D224" s="96">
        <v>65.3</v>
      </c>
      <c r="E224" s="83"/>
      <c r="F224" s="649"/>
      <c r="H224" s="86">
        <f>D224*F224</f>
        <v>0</v>
      </c>
      <c r="J224" s="96"/>
    </row>
    <row r="225" spans="2:10">
      <c r="F225" s="663"/>
    </row>
    <row r="226" spans="2:10" s="7" customFormat="1" ht="51">
      <c r="B226" s="80">
        <v>6</v>
      </c>
      <c r="C226" s="54" t="s">
        <v>186</v>
      </c>
      <c r="D226" s="85"/>
      <c r="E226" s="81"/>
      <c r="F226" s="663"/>
      <c r="G226" s="83"/>
      <c r="H226" s="86"/>
      <c r="J226" s="83"/>
    </row>
    <row r="227" spans="2:10" s="7" customFormat="1">
      <c r="B227" s="80"/>
      <c r="C227" s="54" t="s">
        <v>181</v>
      </c>
      <c r="D227" s="96">
        <v>46.2</v>
      </c>
      <c r="E227" s="83"/>
      <c r="F227" s="649"/>
      <c r="G227" s="83"/>
      <c r="H227" s="86">
        <f>D227*F227</f>
        <v>0</v>
      </c>
      <c r="J227" s="83"/>
    </row>
    <row r="228" spans="2:10" s="7" customFormat="1">
      <c r="B228" s="110"/>
      <c r="C228" s="54"/>
      <c r="D228" s="85"/>
      <c r="E228" s="81"/>
      <c r="F228" s="663"/>
      <c r="G228" s="83"/>
      <c r="H228" s="86"/>
      <c r="J228" s="83"/>
    </row>
    <row r="229" spans="2:10" s="7" customFormat="1" ht="63.75">
      <c r="B229" s="80">
        <v>7</v>
      </c>
      <c r="C229" s="54" t="s">
        <v>187</v>
      </c>
      <c r="D229" s="85"/>
      <c r="E229" s="81"/>
      <c r="F229" s="663"/>
      <c r="G229" s="83"/>
      <c r="H229" s="86"/>
      <c r="J229" s="83"/>
    </row>
    <row r="230" spans="2:10" s="7" customFormat="1">
      <c r="B230" s="80"/>
      <c r="C230" s="54" t="s">
        <v>181</v>
      </c>
      <c r="D230" s="96">
        <v>63.5</v>
      </c>
      <c r="E230" s="83"/>
      <c r="F230" s="649"/>
      <c r="G230" s="83"/>
      <c r="H230" s="86">
        <f>D230*F230</f>
        <v>0</v>
      </c>
      <c r="J230" s="83"/>
    </row>
    <row r="231" spans="2:10" s="7" customFormat="1" ht="63.75">
      <c r="B231" s="80">
        <v>8</v>
      </c>
      <c r="C231" s="54" t="s">
        <v>1089</v>
      </c>
      <c r="D231" s="85"/>
      <c r="E231" s="81"/>
      <c r="F231" s="663"/>
      <c r="G231" s="83"/>
      <c r="H231" s="86"/>
      <c r="J231" s="83"/>
    </row>
    <row r="232" spans="2:10" s="7" customFormat="1">
      <c r="B232" s="80"/>
      <c r="C232" s="54" t="s">
        <v>181</v>
      </c>
      <c r="D232" s="96">
        <v>63.5</v>
      </c>
      <c r="E232" s="83"/>
      <c r="F232" s="649"/>
      <c r="G232" s="83"/>
      <c r="H232" s="86">
        <f>D232*F232</f>
        <v>0</v>
      </c>
      <c r="J232" s="83"/>
    </row>
    <row r="233" spans="2:10" s="7" customFormat="1">
      <c r="B233" s="80"/>
      <c r="C233" s="54"/>
      <c r="D233" s="85"/>
      <c r="E233" s="81"/>
      <c r="F233" s="663"/>
      <c r="G233" s="83"/>
      <c r="H233" s="86"/>
      <c r="J233" s="83"/>
    </row>
    <row r="234" spans="2:10" s="7" customFormat="1" ht="127.5">
      <c r="B234" s="80">
        <v>9</v>
      </c>
      <c r="C234" s="54" t="s">
        <v>188</v>
      </c>
      <c r="D234" s="85"/>
      <c r="E234" s="81"/>
      <c r="F234" s="663"/>
      <c r="G234" s="83"/>
      <c r="H234" s="86"/>
      <c r="J234" s="83"/>
    </row>
    <row r="235" spans="2:10" s="7" customFormat="1">
      <c r="B235" s="80"/>
      <c r="C235" s="54" t="s">
        <v>181</v>
      </c>
      <c r="D235" s="96">
        <v>70.900000000000006</v>
      </c>
      <c r="E235" s="83"/>
      <c r="F235" s="649"/>
      <c r="G235" s="83"/>
      <c r="H235" s="86">
        <f>D235*F235</f>
        <v>0</v>
      </c>
      <c r="J235" s="83"/>
    </row>
    <row r="236" spans="2:10" s="7" customFormat="1">
      <c r="B236" s="110"/>
      <c r="C236" s="54"/>
      <c r="D236" s="96"/>
      <c r="E236" s="83"/>
      <c r="F236" s="649"/>
      <c r="G236" s="83"/>
      <c r="H236" s="86"/>
      <c r="J236" s="83"/>
    </row>
    <row r="237" spans="2:10" s="7" customFormat="1" ht="153">
      <c r="B237" s="80">
        <v>10</v>
      </c>
      <c r="C237" s="54" t="s">
        <v>189</v>
      </c>
      <c r="D237" s="85"/>
      <c r="E237" s="81"/>
      <c r="F237" s="663"/>
      <c r="G237" s="83"/>
      <c r="H237" s="86"/>
      <c r="J237" s="83"/>
    </row>
    <row r="238" spans="2:10" s="7" customFormat="1">
      <c r="B238" s="80"/>
      <c r="C238" s="54" t="s">
        <v>181</v>
      </c>
      <c r="D238" s="96">
        <v>63.5</v>
      </c>
      <c r="E238" s="83"/>
      <c r="F238" s="649"/>
      <c r="G238" s="83"/>
      <c r="H238" s="86">
        <f>D238*F238</f>
        <v>0</v>
      </c>
      <c r="J238" s="83"/>
    </row>
    <row r="239" spans="2:10" s="7" customFormat="1">
      <c r="B239" s="80"/>
      <c r="C239" s="54"/>
      <c r="D239" s="85"/>
      <c r="E239" s="81"/>
      <c r="F239" s="663"/>
      <c r="G239" s="83"/>
      <c r="H239" s="86"/>
      <c r="J239" s="83"/>
    </row>
    <row r="240" spans="2:10" s="7" customFormat="1" ht="76.5">
      <c r="B240" s="80">
        <v>11</v>
      </c>
      <c r="C240" s="54" t="s">
        <v>190</v>
      </c>
      <c r="D240" s="85"/>
      <c r="E240" s="81"/>
      <c r="F240" s="663"/>
      <c r="G240" s="83"/>
      <c r="H240" s="86"/>
      <c r="J240" s="83"/>
    </row>
    <row r="241" spans="2:10" s="7" customFormat="1">
      <c r="B241" s="80"/>
      <c r="C241" s="54" t="s">
        <v>73</v>
      </c>
      <c r="D241" s="96">
        <v>1</v>
      </c>
      <c r="E241" s="83"/>
      <c r="F241" s="649"/>
      <c r="G241" s="83"/>
      <c r="H241" s="86">
        <f>D241*F241</f>
        <v>0</v>
      </c>
      <c r="J241" s="83"/>
    </row>
    <row r="242" spans="2:10" s="7" customFormat="1" ht="12.75" customHeight="1">
      <c r="B242" s="80"/>
      <c r="C242" s="54"/>
      <c r="D242" s="85"/>
      <c r="E242" s="81"/>
      <c r="F242" s="663"/>
      <c r="G242" s="83"/>
      <c r="H242" s="86"/>
      <c r="J242" s="83"/>
    </row>
    <row r="243" spans="2:10" s="7" customFormat="1" ht="344.25">
      <c r="B243" s="80">
        <v>12</v>
      </c>
      <c r="C243" s="54" t="s">
        <v>191</v>
      </c>
      <c r="D243" s="85"/>
      <c r="E243" s="81"/>
      <c r="F243" s="663"/>
      <c r="G243" s="83"/>
      <c r="H243" s="86"/>
      <c r="J243" s="83"/>
    </row>
    <row r="244" spans="2:10" s="7" customFormat="1">
      <c r="B244" s="80"/>
      <c r="C244" s="54" t="s">
        <v>181</v>
      </c>
      <c r="D244" s="96">
        <v>100</v>
      </c>
      <c r="E244" s="83"/>
      <c r="F244" s="649"/>
      <c r="G244" s="83"/>
      <c r="H244" s="86">
        <f>D244*F244</f>
        <v>0</v>
      </c>
      <c r="J244" s="83"/>
    </row>
    <row r="245" spans="2:10" s="7" customFormat="1">
      <c r="B245" s="80"/>
      <c r="C245" s="111"/>
      <c r="D245" s="85"/>
      <c r="E245" s="81"/>
      <c r="F245" s="663"/>
      <c r="G245" s="83"/>
      <c r="H245" s="86"/>
      <c r="J245" s="83"/>
    </row>
    <row r="246" spans="2:10" s="7" customFormat="1" ht="128.25" customHeight="1">
      <c r="B246" s="80">
        <v>13</v>
      </c>
      <c r="C246" s="54" t="s">
        <v>1090</v>
      </c>
      <c r="D246" s="85"/>
      <c r="E246" s="81"/>
      <c r="F246" s="663"/>
      <c r="G246" s="83"/>
      <c r="H246" s="86"/>
      <c r="J246" s="83"/>
    </row>
    <row r="247" spans="2:10" s="7" customFormat="1" ht="76.5">
      <c r="B247" s="80"/>
      <c r="C247" s="54" t="s">
        <v>192</v>
      </c>
      <c r="D247" s="85"/>
      <c r="E247" s="81"/>
      <c r="F247" s="663"/>
      <c r="G247" s="83"/>
      <c r="H247" s="86"/>
      <c r="J247" s="83"/>
    </row>
    <row r="248" spans="2:10" s="7" customFormat="1" ht="165.75">
      <c r="B248" s="80"/>
      <c r="C248" s="54" t="s">
        <v>193</v>
      </c>
      <c r="D248" s="85"/>
      <c r="E248" s="81"/>
      <c r="F248" s="663"/>
      <c r="G248" s="83"/>
      <c r="H248" s="86"/>
      <c r="J248" s="83"/>
    </row>
    <row r="249" spans="2:10" s="7" customFormat="1" ht="39.6" customHeight="1">
      <c r="B249" s="80"/>
      <c r="C249" s="54" t="s">
        <v>194</v>
      </c>
      <c r="D249" s="85"/>
      <c r="E249" s="81"/>
      <c r="F249" s="663"/>
      <c r="G249" s="83"/>
      <c r="H249" s="86"/>
      <c r="J249" s="83"/>
    </row>
    <row r="250" spans="2:10" s="7" customFormat="1" ht="27.6" customHeight="1">
      <c r="B250" s="80"/>
      <c r="C250" s="54" t="s">
        <v>195</v>
      </c>
      <c r="F250" s="667"/>
      <c r="J250" s="83"/>
    </row>
    <row r="251" spans="2:10" s="7" customFormat="1" ht="12.6" customHeight="1">
      <c r="B251" s="80"/>
      <c r="C251" s="54" t="s">
        <v>181</v>
      </c>
      <c r="D251" s="96">
        <v>50</v>
      </c>
      <c r="E251" s="83"/>
      <c r="F251" s="649"/>
      <c r="G251" s="83"/>
      <c r="H251" s="86">
        <f>D251*F251</f>
        <v>0</v>
      </c>
      <c r="J251" s="83"/>
    </row>
    <row r="252" spans="2:10" s="7" customFormat="1" ht="27.6" customHeight="1">
      <c r="B252" s="80"/>
      <c r="C252" s="54" t="s">
        <v>196</v>
      </c>
      <c r="D252" s="85"/>
      <c r="E252" s="81"/>
      <c r="F252" s="663"/>
      <c r="G252" s="83"/>
      <c r="H252" s="86"/>
      <c r="J252" s="83"/>
    </row>
    <row r="253" spans="2:10" s="7" customFormat="1" ht="12.75" customHeight="1">
      <c r="B253" s="80"/>
      <c r="C253" s="54" t="s">
        <v>181</v>
      </c>
      <c r="D253" s="96">
        <v>59</v>
      </c>
      <c r="E253" s="83"/>
      <c r="F253" s="649"/>
      <c r="G253" s="83"/>
      <c r="H253" s="86">
        <f>D253*F253</f>
        <v>0</v>
      </c>
      <c r="J253" s="83"/>
    </row>
    <row r="254" spans="2:10" s="7" customFormat="1" ht="27.75" customHeight="1">
      <c r="B254" s="80"/>
      <c r="C254" s="54" t="s">
        <v>197</v>
      </c>
      <c r="D254" s="85"/>
      <c r="E254" s="81"/>
      <c r="F254" s="663"/>
      <c r="G254" s="83"/>
      <c r="H254" s="86"/>
      <c r="J254" s="83"/>
    </row>
    <row r="255" spans="2:10" s="7" customFormat="1" ht="27.75" customHeight="1">
      <c r="B255" s="80"/>
      <c r="C255" s="54" t="s">
        <v>198</v>
      </c>
      <c r="D255" s="85"/>
      <c r="E255" s="81"/>
      <c r="F255" s="663"/>
      <c r="G255" s="83"/>
      <c r="H255" s="86"/>
      <c r="J255" s="83"/>
    </row>
    <row r="256" spans="2:10" s="7" customFormat="1" ht="12.6" customHeight="1">
      <c r="B256" s="80"/>
      <c r="C256" s="54" t="s">
        <v>181</v>
      </c>
      <c r="D256" s="96">
        <v>15</v>
      </c>
      <c r="E256" s="83"/>
      <c r="F256" s="649"/>
      <c r="G256" s="83"/>
      <c r="H256" s="86">
        <f>D256*F256</f>
        <v>0</v>
      </c>
      <c r="J256" s="83"/>
    </row>
    <row r="257" spans="1:10" s="7" customFormat="1" ht="12.75" customHeight="1">
      <c r="B257" s="80"/>
      <c r="C257" s="54"/>
      <c r="D257" s="85"/>
      <c r="E257" s="81"/>
      <c r="F257" s="663"/>
      <c r="G257" s="83"/>
      <c r="H257" s="86"/>
      <c r="J257" s="83"/>
    </row>
    <row r="258" spans="1:10" s="7" customFormat="1" ht="191.25">
      <c r="B258" s="80">
        <v>14</v>
      </c>
      <c r="C258" s="54" t="s">
        <v>199</v>
      </c>
      <c r="D258" s="85"/>
      <c r="E258" s="81"/>
      <c r="F258" s="663"/>
      <c r="G258" s="83"/>
      <c r="H258" s="86"/>
      <c r="J258" s="83"/>
    </row>
    <row r="259" spans="1:10" s="7" customFormat="1" ht="12.75" customHeight="1">
      <c r="B259" s="80"/>
      <c r="C259" s="54" t="s">
        <v>181</v>
      </c>
      <c r="D259" s="96">
        <v>3.4</v>
      </c>
      <c r="E259" s="83"/>
      <c r="F259" s="649"/>
      <c r="G259" s="83"/>
      <c r="H259" s="86">
        <f>D259*F259</f>
        <v>0</v>
      </c>
      <c r="J259" s="83"/>
    </row>
    <row r="260" spans="1:10" s="7" customFormat="1" ht="12.75" customHeight="1">
      <c r="B260" s="80"/>
      <c r="C260" s="54"/>
      <c r="D260" s="85"/>
      <c r="E260" s="81"/>
      <c r="F260" s="663"/>
      <c r="G260" s="83"/>
      <c r="H260" s="86"/>
      <c r="J260" s="83"/>
    </row>
    <row r="261" spans="1:10" s="7" customFormat="1" ht="114.75">
      <c r="B261" s="80">
        <v>15</v>
      </c>
      <c r="C261" s="54" t="s">
        <v>200</v>
      </c>
      <c r="D261" s="85"/>
      <c r="E261" s="81"/>
      <c r="F261" s="663"/>
      <c r="G261" s="83"/>
      <c r="H261" s="86"/>
      <c r="J261" s="83"/>
    </row>
    <row r="262" spans="1:10" s="7" customFormat="1" ht="51">
      <c r="B262" s="80"/>
      <c r="C262" s="54" t="s">
        <v>201</v>
      </c>
      <c r="D262" s="85"/>
      <c r="E262" s="81"/>
      <c r="F262" s="663"/>
      <c r="G262" s="83"/>
      <c r="H262" s="86"/>
      <c r="J262" s="83"/>
    </row>
    <row r="263" spans="1:10" s="7" customFormat="1" ht="14.25" customHeight="1">
      <c r="B263" s="80"/>
      <c r="C263" s="54" t="s">
        <v>181</v>
      </c>
      <c r="D263" s="96">
        <v>60</v>
      </c>
      <c r="E263" s="83"/>
      <c r="F263" s="649"/>
      <c r="G263" s="83"/>
      <c r="H263" s="86">
        <f>D263*F263</f>
        <v>0</v>
      </c>
      <c r="J263" s="83"/>
    </row>
    <row r="264" spans="1:10" s="7" customFormat="1" ht="14.25" customHeight="1">
      <c r="B264" s="80"/>
      <c r="C264" s="54"/>
      <c r="D264" s="85"/>
      <c r="E264" s="81"/>
      <c r="F264" s="663"/>
      <c r="G264" s="83"/>
      <c r="H264" s="86"/>
      <c r="J264" s="83"/>
    </row>
    <row r="265" spans="1:10" s="7" customFormat="1" ht="76.5">
      <c r="B265" s="80">
        <v>16</v>
      </c>
      <c r="C265" s="54" t="s">
        <v>202</v>
      </c>
      <c r="D265" s="85"/>
      <c r="E265" s="81"/>
      <c r="F265" s="663"/>
      <c r="G265" s="83"/>
      <c r="H265" s="86"/>
      <c r="J265" s="83"/>
    </row>
    <row r="266" spans="1:10" s="7" customFormat="1" ht="51">
      <c r="B266" s="80"/>
      <c r="C266" s="54" t="s">
        <v>1091</v>
      </c>
      <c r="D266" s="85"/>
      <c r="E266" s="81"/>
      <c r="F266" s="663"/>
      <c r="G266" s="83"/>
      <c r="H266" s="86"/>
      <c r="J266" s="83"/>
    </row>
    <row r="267" spans="1:10" s="7" customFormat="1" ht="12.75" customHeight="1">
      <c r="B267" s="80"/>
      <c r="C267" s="54" t="s">
        <v>84</v>
      </c>
      <c r="D267" s="96">
        <v>60</v>
      </c>
      <c r="E267" s="81"/>
      <c r="F267" s="649"/>
      <c r="G267" s="83"/>
      <c r="H267" s="86">
        <f>D267*F267</f>
        <v>0</v>
      </c>
      <c r="J267" s="83"/>
    </row>
    <row r="268" spans="1:10" s="7" customFormat="1" ht="12.75" customHeight="1">
      <c r="B268" s="80"/>
      <c r="C268" s="54"/>
      <c r="D268" s="85"/>
      <c r="E268" s="81"/>
      <c r="F268" s="663"/>
      <c r="G268" s="83"/>
      <c r="H268" s="86"/>
      <c r="J268" s="83"/>
    </row>
    <row r="269" spans="1:10" s="7" customFormat="1" ht="12.75" customHeight="1">
      <c r="A269" s="84"/>
      <c r="B269" s="80">
        <v>17</v>
      </c>
      <c r="C269" s="54" t="s">
        <v>203</v>
      </c>
      <c r="D269" s="85"/>
      <c r="E269" s="81"/>
      <c r="F269" s="663"/>
      <c r="G269" s="83"/>
      <c r="H269" s="86"/>
      <c r="J269" s="83"/>
    </row>
    <row r="270" spans="1:10" s="7" customFormat="1">
      <c r="A270" s="84"/>
      <c r="B270" s="80"/>
      <c r="C270" s="54" t="s">
        <v>75</v>
      </c>
      <c r="D270" s="96">
        <v>2</v>
      </c>
      <c r="E270" s="81"/>
      <c r="F270" s="649"/>
      <c r="G270" s="83"/>
      <c r="H270" s="86">
        <f>D270*F270</f>
        <v>0</v>
      </c>
      <c r="J270" s="83"/>
    </row>
    <row r="271" spans="1:10">
      <c r="D271" s="96"/>
      <c r="F271" s="649"/>
    </row>
    <row r="272" spans="1:10">
      <c r="B272" s="80">
        <v>18</v>
      </c>
      <c r="C272" s="54" t="s">
        <v>204</v>
      </c>
      <c r="D272" s="96"/>
      <c r="F272" s="649"/>
    </row>
    <row r="273" spans="1:10">
      <c r="B273" s="112"/>
      <c r="C273" s="67" t="s">
        <v>75</v>
      </c>
      <c r="D273" s="97">
        <v>4</v>
      </c>
      <c r="E273" s="98"/>
      <c r="F273" s="653"/>
      <c r="G273" s="100"/>
      <c r="H273" s="99">
        <f>D273*F273</f>
        <v>0</v>
      </c>
    </row>
    <row r="274" spans="1:10" s="7" customFormat="1" ht="14.25" customHeight="1">
      <c r="A274" s="84"/>
      <c r="B274" s="80"/>
      <c r="C274" s="54"/>
      <c r="D274" s="85"/>
      <c r="E274" s="81"/>
      <c r="F274" s="663"/>
      <c r="G274" s="83"/>
      <c r="H274" s="101">
        <f>SUM(H212:H273)</f>
        <v>0</v>
      </c>
      <c r="J274" s="83"/>
    </row>
    <row r="275" spans="1:10">
      <c r="B275" s="87" t="s">
        <v>45</v>
      </c>
      <c r="C275" s="88" t="s">
        <v>46</v>
      </c>
      <c r="D275" s="113"/>
      <c r="E275" s="114"/>
      <c r="F275" s="666"/>
      <c r="G275" s="92"/>
      <c r="H275" s="93"/>
    </row>
    <row r="276" spans="1:10">
      <c r="B276" s="94"/>
      <c r="C276" s="63" t="s">
        <v>103</v>
      </c>
      <c r="F276" s="663"/>
    </row>
    <row r="277" spans="1:10">
      <c r="C277" s="63"/>
      <c r="F277" s="663"/>
    </row>
    <row r="278" spans="1:10" ht="63.75">
      <c r="B278" s="80" t="s">
        <v>205</v>
      </c>
      <c r="C278" s="54" t="s">
        <v>206</v>
      </c>
      <c r="F278" s="663"/>
    </row>
    <row r="279" spans="1:10">
      <c r="C279" s="54" t="s">
        <v>181</v>
      </c>
      <c r="D279" s="96">
        <v>6.1</v>
      </c>
      <c r="E279" s="83"/>
      <c r="F279" s="649"/>
      <c r="H279" s="86">
        <f>D279*F279</f>
        <v>0</v>
      </c>
    </row>
    <row r="280" spans="1:10">
      <c r="D280" s="96"/>
      <c r="E280" s="83"/>
      <c r="F280" s="649"/>
    </row>
    <row r="281" spans="1:10" ht="51">
      <c r="B281" s="80" t="s">
        <v>207</v>
      </c>
      <c r="C281" s="54" t="s">
        <v>208</v>
      </c>
      <c r="F281" s="663"/>
    </row>
    <row r="282" spans="1:10">
      <c r="C282" s="54" t="s">
        <v>181</v>
      </c>
      <c r="D282" s="96">
        <v>9.15</v>
      </c>
      <c r="E282" s="83"/>
      <c r="F282" s="649"/>
      <c r="H282" s="86">
        <f>D282*F282</f>
        <v>0</v>
      </c>
    </row>
    <row r="283" spans="1:10" ht="12.75" customHeight="1">
      <c r="C283" s="104"/>
      <c r="F283" s="663"/>
    </row>
    <row r="284" spans="1:10" ht="51">
      <c r="B284" s="80" t="s">
        <v>209</v>
      </c>
      <c r="C284" s="54" t="s">
        <v>210</v>
      </c>
      <c r="F284" s="663"/>
    </row>
    <row r="285" spans="1:10">
      <c r="C285" s="54" t="s">
        <v>181</v>
      </c>
      <c r="D285" s="96">
        <v>73.400000000000006</v>
      </c>
      <c r="E285" s="83"/>
      <c r="F285" s="649"/>
      <c r="H285" s="86">
        <f>D285*F285</f>
        <v>0</v>
      </c>
    </row>
    <row r="286" spans="1:10" ht="12.75" customHeight="1">
      <c r="C286" s="105"/>
      <c r="F286" s="663"/>
    </row>
    <row r="287" spans="1:10" ht="63.75">
      <c r="B287" s="80" t="s">
        <v>211</v>
      </c>
      <c r="C287" s="54" t="s">
        <v>212</v>
      </c>
      <c r="D287" s="96"/>
      <c r="E287" s="83"/>
      <c r="F287" s="649"/>
    </row>
    <row r="288" spans="1:10">
      <c r="C288" s="54" t="s">
        <v>181</v>
      </c>
      <c r="D288" s="96">
        <v>116.3</v>
      </c>
      <c r="E288" s="83"/>
      <c r="F288" s="649"/>
      <c r="H288" s="86">
        <f>D288*F288</f>
        <v>0</v>
      </c>
    </row>
    <row r="289" spans="1:19" ht="15" customHeight="1">
      <c r="C289" s="105"/>
      <c r="F289" s="663"/>
      <c r="L289" s="107"/>
    </row>
    <row r="290" spans="1:19" ht="89.25">
      <c r="B290" s="80" t="s">
        <v>213</v>
      </c>
      <c r="C290" s="54" t="s">
        <v>214</v>
      </c>
      <c r="F290" s="663"/>
    </row>
    <row r="291" spans="1:19">
      <c r="C291" s="54" t="s">
        <v>181</v>
      </c>
      <c r="D291" s="96">
        <v>75.5</v>
      </c>
      <c r="E291" s="83"/>
      <c r="F291" s="649"/>
      <c r="H291" s="86">
        <f>D291*F291</f>
        <v>0</v>
      </c>
    </row>
    <row r="292" spans="1:19" ht="15" customHeight="1">
      <c r="C292" s="105"/>
      <c r="F292" s="663"/>
    </row>
    <row r="293" spans="1:19" ht="51">
      <c r="B293" s="80" t="s">
        <v>215</v>
      </c>
      <c r="C293" s="54" t="s">
        <v>216</v>
      </c>
      <c r="D293" s="96"/>
      <c r="E293" s="83"/>
      <c r="F293" s="649"/>
    </row>
    <row r="294" spans="1:19">
      <c r="C294" s="54" t="s">
        <v>217</v>
      </c>
      <c r="D294" s="96">
        <v>25</v>
      </c>
      <c r="E294" s="83"/>
      <c r="F294" s="649"/>
      <c r="H294" s="86">
        <f>D294*F294</f>
        <v>0</v>
      </c>
    </row>
    <row r="295" spans="1:19" ht="13.5" customHeight="1">
      <c r="C295" s="104"/>
      <c r="F295" s="663"/>
      <c r="L295" s="107"/>
    </row>
    <row r="296" spans="1:19" ht="51">
      <c r="B296" s="80" t="s">
        <v>218</v>
      </c>
      <c r="C296" s="54" t="s">
        <v>219</v>
      </c>
      <c r="D296" s="96"/>
      <c r="E296" s="83"/>
      <c r="F296" s="649"/>
    </row>
    <row r="297" spans="1:19">
      <c r="C297" s="54" t="s">
        <v>181</v>
      </c>
      <c r="D297" s="96">
        <v>15.5</v>
      </c>
      <c r="E297" s="83"/>
      <c r="F297" s="649"/>
      <c r="H297" s="86">
        <f>D297*F297</f>
        <v>0</v>
      </c>
    </row>
    <row r="298" spans="1:19" ht="12.75" customHeight="1">
      <c r="C298" s="104"/>
      <c r="F298" s="663"/>
      <c r="L298" s="107"/>
    </row>
    <row r="299" spans="1:19" ht="51">
      <c r="B299" s="80" t="s">
        <v>220</v>
      </c>
      <c r="C299" s="54" t="s">
        <v>221</v>
      </c>
      <c r="D299" s="115"/>
      <c r="F299" s="663"/>
    </row>
    <row r="300" spans="1:19">
      <c r="A300" s="116"/>
      <c r="C300" s="54" t="s">
        <v>181</v>
      </c>
      <c r="D300" s="96">
        <v>120</v>
      </c>
      <c r="F300" s="649"/>
      <c r="H300" s="86">
        <f>D300*F300</f>
        <v>0</v>
      </c>
    </row>
    <row r="301" spans="1:19" ht="12.75" customHeight="1">
      <c r="C301" s="105"/>
      <c r="F301" s="649"/>
      <c r="L301" s="107"/>
    </row>
    <row r="302" spans="1:19" s="116" customFormat="1" ht="76.5">
      <c r="B302" s="80" t="s">
        <v>222</v>
      </c>
      <c r="C302" s="54" t="s">
        <v>223</v>
      </c>
      <c r="D302" s="85"/>
      <c r="E302" s="81"/>
      <c r="F302" s="649"/>
      <c r="G302" s="83"/>
      <c r="H302" s="86" t="s">
        <v>224</v>
      </c>
      <c r="J302" s="83"/>
      <c r="N302" s="117"/>
      <c r="O302" s="118"/>
      <c r="P302" s="117"/>
      <c r="Q302" s="117"/>
      <c r="R302" s="119"/>
      <c r="S302" s="117"/>
    </row>
    <row r="303" spans="1:19">
      <c r="C303" s="54" t="s">
        <v>181</v>
      </c>
      <c r="D303" s="96">
        <v>158</v>
      </c>
      <c r="F303" s="649"/>
      <c r="H303" s="86">
        <f>D303*F303</f>
        <v>0</v>
      </c>
      <c r="L303" s="107"/>
    </row>
    <row r="304" spans="1:19">
      <c r="D304" s="96"/>
      <c r="F304" s="663"/>
      <c r="L304" s="107"/>
    </row>
    <row r="305" spans="2:8">
      <c r="B305" s="94"/>
      <c r="C305" s="63" t="s">
        <v>117</v>
      </c>
      <c r="D305" s="76"/>
      <c r="E305" s="77"/>
      <c r="F305" s="662"/>
    </row>
    <row r="306" spans="2:8">
      <c r="B306" s="94"/>
      <c r="C306" s="63"/>
      <c r="D306" s="76"/>
      <c r="E306" s="77"/>
      <c r="F306" s="662"/>
    </row>
    <row r="307" spans="2:8" ht="51">
      <c r="B307" s="80" t="s">
        <v>225</v>
      </c>
      <c r="C307" s="54" t="s">
        <v>226</v>
      </c>
      <c r="F307" s="663"/>
    </row>
    <row r="308" spans="2:8">
      <c r="B308" s="80" t="s">
        <v>144</v>
      </c>
      <c r="C308" s="54" t="s">
        <v>227</v>
      </c>
      <c r="F308" s="663"/>
    </row>
    <row r="309" spans="2:8">
      <c r="B309" s="94"/>
      <c r="C309" s="54" t="s">
        <v>181</v>
      </c>
      <c r="D309" s="96">
        <v>7.2</v>
      </c>
      <c r="E309" s="83"/>
      <c r="F309" s="649"/>
      <c r="H309" s="86">
        <f>D309*F309</f>
        <v>0</v>
      </c>
    </row>
    <row r="310" spans="2:8">
      <c r="B310" s="94"/>
      <c r="F310" s="663"/>
    </row>
    <row r="311" spans="2:8">
      <c r="B311" s="80" t="s">
        <v>146</v>
      </c>
      <c r="C311" s="54" t="s">
        <v>122</v>
      </c>
      <c r="F311" s="663"/>
    </row>
    <row r="312" spans="2:8">
      <c r="B312" s="94"/>
      <c r="C312" s="54" t="s">
        <v>181</v>
      </c>
      <c r="D312" s="96">
        <v>7.15</v>
      </c>
      <c r="E312" s="83"/>
      <c r="F312" s="649"/>
      <c r="H312" s="86">
        <f>D312*F312</f>
        <v>0</v>
      </c>
    </row>
    <row r="313" spans="2:8" ht="12.75" customHeight="1">
      <c r="C313" s="104"/>
      <c r="F313" s="663"/>
    </row>
    <row r="314" spans="2:8" ht="51">
      <c r="B314" s="80" t="s">
        <v>228</v>
      </c>
      <c r="C314" s="54" t="s">
        <v>229</v>
      </c>
      <c r="F314" s="663"/>
    </row>
    <row r="315" spans="2:8">
      <c r="B315" s="80" t="s">
        <v>159</v>
      </c>
      <c r="C315" s="54" t="s">
        <v>227</v>
      </c>
      <c r="F315" s="663"/>
    </row>
    <row r="316" spans="2:8">
      <c r="C316" s="54" t="s">
        <v>181</v>
      </c>
      <c r="D316" s="96">
        <v>35</v>
      </c>
      <c r="E316" s="83"/>
      <c r="F316" s="649"/>
      <c r="H316" s="86">
        <f>D316*F316</f>
        <v>0</v>
      </c>
    </row>
    <row r="317" spans="2:8" ht="12.75" customHeight="1">
      <c r="C317" s="105"/>
      <c r="F317" s="663"/>
    </row>
    <row r="318" spans="2:8" ht="51">
      <c r="B318" s="80">
        <v>12</v>
      </c>
      <c r="C318" s="54" t="s">
        <v>230</v>
      </c>
      <c r="E318" s="83"/>
      <c r="F318" s="649"/>
    </row>
    <row r="319" spans="2:8" ht="13.5" customHeight="1">
      <c r="B319" s="80" t="s">
        <v>165</v>
      </c>
      <c r="C319" s="54" t="s">
        <v>128</v>
      </c>
      <c r="E319" s="83"/>
      <c r="F319" s="649"/>
    </row>
    <row r="320" spans="2:8">
      <c r="C320" s="54" t="s">
        <v>217</v>
      </c>
      <c r="D320" s="96">
        <v>16.600000000000001</v>
      </c>
      <c r="E320" s="83"/>
      <c r="F320" s="649"/>
      <c r="H320" s="86">
        <f>D320*F320</f>
        <v>0</v>
      </c>
    </row>
    <row r="321" spans="2:8">
      <c r="D321" s="96"/>
      <c r="E321" s="83"/>
      <c r="F321" s="649"/>
    </row>
    <row r="322" spans="2:8" ht="13.5" customHeight="1">
      <c r="B322" s="80" t="s">
        <v>167</v>
      </c>
      <c r="C322" s="54" t="s">
        <v>130</v>
      </c>
      <c r="E322" s="83"/>
      <c r="F322" s="649"/>
    </row>
    <row r="323" spans="2:8">
      <c r="C323" s="54" t="s">
        <v>217</v>
      </c>
      <c r="D323" s="96">
        <v>8.1</v>
      </c>
      <c r="E323" s="83"/>
      <c r="F323" s="649"/>
      <c r="H323" s="86">
        <f>D323*F323</f>
        <v>0</v>
      </c>
    </row>
    <row r="324" spans="2:8">
      <c r="D324" s="96"/>
      <c r="E324" s="83"/>
      <c r="F324" s="649"/>
    </row>
    <row r="325" spans="2:8" ht="13.5" customHeight="1">
      <c r="B325" s="80" t="s">
        <v>169</v>
      </c>
      <c r="C325" s="54" t="s">
        <v>132</v>
      </c>
      <c r="E325" s="83"/>
      <c r="F325" s="649"/>
    </row>
    <row r="326" spans="2:8">
      <c r="C326" s="54" t="s">
        <v>217</v>
      </c>
      <c r="D326" s="96">
        <v>9.35</v>
      </c>
      <c r="E326" s="83"/>
      <c r="F326" s="649"/>
      <c r="H326" s="86">
        <f>D326*F326</f>
        <v>0</v>
      </c>
    </row>
    <row r="327" spans="2:8">
      <c r="D327" s="96"/>
      <c r="E327" s="83"/>
      <c r="F327" s="649"/>
    </row>
    <row r="328" spans="2:8" ht="13.5" customHeight="1">
      <c r="B328" s="80" t="s">
        <v>231</v>
      </c>
      <c r="C328" s="54" t="s">
        <v>134</v>
      </c>
      <c r="E328" s="83"/>
      <c r="F328" s="649"/>
    </row>
    <row r="329" spans="2:8">
      <c r="C329" s="54" t="s">
        <v>217</v>
      </c>
      <c r="D329" s="96">
        <v>11.95</v>
      </c>
      <c r="E329" s="83"/>
      <c r="F329" s="649"/>
      <c r="H329" s="86">
        <f>D329*F329</f>
        <v>0</v>
      </c>
    </row>
    <row r="330" spans="2:8">
      <c r="E330" s="83"/>
      <c r="F330" s="649"/>
    </row>
    <row r="331" spans="2:8" ht="51">
      <c r="B331" s="80">
        <v>13</v>
      </c>
      <c r="C331" s="54" t="s">
        <v>232</v>
      </c>
      <c r="E331" s="83"/>
      <c r="F331" s="649"/>
    </row>
    <row r="332" spans="2:8" ht="13.5" customHeight="1">
      <c r="B332" s="80" t="s">
        <v>233</v>
      </c>
      <c r="C332" s="54" t="s">
        <v>145</v>
      </c>
      <c r="E332" s="83"/>
      <c r="F332" s="649"/>
    </row>
    <row r="333" spans="2:8">
      <c r="C333" s="54" t="s">
        <v>217</v>
      </c>
      <c r="D333" s="96">
        <v>16.149999999999999</v>
      </c>
      <c r="E333" s="83"/>
      <c r="F333" s="649"/>
      <c r="H333" s="86">
        <f>D333*F333</f>
        <v>0</v>
      </c>
    </row>
    <row r="334" spans="2:8">
      <c r="D334" s="96"/>
      <c r="E334" s="83"/>
      <c r="F334" s="649"/>
    </row>
    <row r="335" spans="2:8" ht="13.5" customHeight="1">
      <c r="B335" s="80" t="s">
        <v>234</v>
      </c>
      <c r="C335" s="54" t="s">
        <v>147</v>
      </c>
      <c r="E335" s="83"/>
      <c r="F335" s="649"/>
    </row>
    <row r="336" spans="2:8">
      <c r="C336" s="54" t="s">
        <v>217</v>
      </c>
      <c r="D336" s="96">
        <v>16.55</v>
      </c>
      <c r="E336" s="83"/>
      <c r="F336" s="649"/>
      <c r="H336" s="86">
        <f>D336*F336</f>
        <v>0</v>
      </c>
    </row>
    <row r="337" spans="2:8" ht="19.899999999999999" customHeight="1">
      <c r="D337" s="96"/>
      <c r="E337" s="83"/>
      <c r="F337" s="649"/>
    </row>
    <row r="338" spans="2:8" ht="13.5" customHeight="1">
      <c r="B338" s="80" t="s">
        <v>235</v>
      </c>
      <c r="C338" s="54" t="s">
        <v>236</v>
      </c>
      <c r="E338" s="83"/>
      <c r="F338" s="649"/>
    </row>
    <row r="339" spans="2:8">
      <c r="C339" s="54" t="s">
        <v>217</v>
      </c>
      <c r="D339" s="96">
        <v>34.4</v>
      </c>
      <c r="E339" s="83"/>
      <c r="F339" s="649"/>
      <c r="H339" s="86">
        <f>D339*F339</f>
        <v>0</v>
      </c>
    </row>
    <row r="340" spans="2:8">
      <c r="D340" s="96"/>
      <c r="E340" s="83"/>
      <c r="F340" s="649"/>
    </row>
    <row r="341" spans="2:8" ht="13.5" customHeight="1">
      <c r="B341" s="80" t="s">
        <v>237</v>
      </c>
      <c r="C341" s="54" t="s">
        <v>151</v>
      </c>
      <c r="E341" s="83"/>
      <c r="F341" s="649"/>
    </row>
    <row r="342" spans="2:8">
      <c r="C342" s="54" t="s">
        <v>217</v>
      </c>
      <c r="D342" s="96">
        <v>16.7</v>
      </c>
      <c r="E342" s="83"/>
      <c r="F342" s="649"/>
      <c r="H342" s="86">
        <f>D342*F342</f>
        <v>0</v>
      </c>
    </row>
    <row r="343" spans="2:8">
      <c r="D343" s="96"/>
      <c r="E343" s="83"/>
      <c r="F343" s="649"/>
    </row>
    <row r="344" spans="2:8" ht="13.5" customHeight="1">
      <c r="B344" s="80" t="s">
        <v>238</v>
      </c>
      <c r="C344" s="54" t="s">
        <v>153</v>
      </c>
      <c r="E344" s="83"/>
      <c r="F344" s="649"/>
    </row>
    <row r="345" spans="2:8">
      <c r="C345" s="54" t="s">
        <v>217</v>
      </c>
      <c r="D345" s="96">
        <v>8.1</v>
      </c>
      <c r="E345" s="83"/>
      <c r="F345" s="649"/>
      <c r="H345" s="86">
        <f>D345*F345</f>
        <v>0</v>
      </c>
    </row>
    <row r="346" spans="2:8">
      <c r="D346" s="96"/>
      <c r="E346" s="83"/>
      <c r="F346" s="649"/>
    </row>
    <row r="347" spans="2:8" ht="13.5" customHeight="1">
      <c r="B347" s="80" t="s">
        <v>239</v>
      </c>
      <c r="C347" s="54" t="s">
        <v>155</v>
      </c>
      <c r="E347" s="83"/>
      <c r="F347" s="649"/>
    </row>
    <row r="348" spans="2:8">
      <c r="C348" s="54" t="s">
        <v>217</v>
      </c>
      <c r="D348" s="96">
        <v>9.4</v>
      </c>
      <c r="E348" s="83"/>
      <c r="F348" s="649"/>
      <c r="H348" s="86">
        <f>D348*F348</f>
        <v>0</v>
      </c>
    </row>
    <row r="349" spans="2:8">
      <c r="D349" s="96"/>
      <c r="E349" s="83"/>
      <c r="F349" s="649"/>
    </row>
    <row r="350" spans="2:8" ht="13.5" customHeight="1">
      <c r="B350" s="80" t="s">
        <v>240</v>
      </c>
      <c r="C350" s="54" t="s">
        <v>157</v>
      </c>
      <c r="E350" s="83"/>
      <c r="F350" s="649"/>
    </row>
    <row r="351" spans="2:8">
      <c r="C351" s="54" t="s">
        <v>217</v>
      </c>
      <c r="D351" s="96">
        <v>12</v>
      </c>
      <c r="E351" s="83"/>
      <c r="F351" s="649"/>
      <c r="H351" s="86">
        <f>D351*F351</f>
        <v>0</v>
      </c>
    </row>
    <row r="352" spans="2:8">
      <c r="E352" s="83"/>
      <c r="F352" s="649"/>
    </row>
    <row r="353" spans="1:19" ht="51">
      <c r="B353" s="80">
        <v>14</v>
      </c>
      <c r="C353" s="54" t="s">
        <v>241</v>
      </c>
      <c r="E353" s="83"/>
      <c r="F353" s="649"/>
    </row>
    <row r="354" spans="1:19" ht="13.5" customHeight="1">
      <c r="B354" s="80" t="s">
        <v>242</v>
      </c>
      <c r="C354" s="54" t="s">
        <v>243</v>
      </c>
      <c r="E354" s="83"/>
      <c r="F354" s="649"/>
    </row>
    <row r="355" spans="1:19">
      <c r="C355" s="54" t="s">
        <v>181</v>
      </c>
      <c r="D355" s="96">
        <v>5.9</v>
      </c>
      <c r="E355" s="83"/>
      <c r="F355" s="649"/>
      <c r="H355" s="86">
        <f>D355*F355</f>
        <v>0</v>
      </c>
    </row>
    <row r="356" spans="1:19">
      <c r="D356" s="96"/>
      <c r="E356" s="83"/>
      <c r="F356" s="649"/>
    </row>
    <row r="357" spans="1:19" ht="13.5" customHeight="1">
      <c r="B357" s="80" t="s">
        <v>244</v>
      </c>
      <c r="C357" s="54" t="s">
        <v>245</v>
      </c>
      <c r="E357" s="83"/>
      <c r="F357" s="649"/>
    </row>
    <row r="358" spans="1:19">
      <c r="C358" s="54" t="s">
        <v>181</v>
      </c>
      <c r="D358" s="96">
        <v>9.5</v>
      </c>
      <c r="E358" s="83"/>
      <c r="F358" s="649"/>
      <c r="H358" s="86">
        <f>D358*F358</f>
        <v>0</v>
      </c>
    </row>
    <row r="359" spans="1:19">
      <c r="E359" s="83"/>
      <c r="F359" s="649"/>
    </row>
    <row r="360" spans="1:19" ht="55.5" customHeight="1">
      <c r="B360" s="80">
        <v>15</v>
      </c>
      <c r="C360" s="54" t="s">
        <v>246</v>
      </c>
      <c r="E360" s="83"/>
      <c r="F360" s="649"/>
    </row>
    <row r="361" spans="1:19">
      <c r="C361" s="67" t="s">
        <v>181</v>
      </c>
      <c r="D361" s="97">
        <v>13.8</v>
      </c>
      <c r="E361" s="100"/>
      <c r="F361" s="653"/>
      <c r="G361" s="100"/>
      <c r="H361" s="99">
        <f>D361*F361</f>
        <v>0</v>
      </c>
    </row>
    <row r="362" spans="1:19">
      <c r="F362" s="663"/>
      <c r="H362" s="101">
        <f>SUM(H279:H361)</f>
        <v>0</v>
      </c>
    </row>
    <row r="363" spans="1:19">
      <c r="F363" s="663"/>
      <c r="H363" s="102"/>
    </row>
    <row r="364" spans="1:19" s="116" customFormat="1" ht="13.5" customHeight="1">
      <c r="A364" s="84"/>
      <c r="B364" s="87" t="s">
        <v>47</v>
      </c>
      <c r="C364" s="88" t="s">
        <v>48</v>
      </c>
      <c r="D364" s="89"/>
      <c r="E364" s="90"/>
      <c r="F364" s="664"/>
      <c r="G364" s="92"/>
      <c r="H364" s="93"/>
      <c r="J364" s="83"/>
      <c r="L364" s="120"/>
      <c r="N364" s="117"/>
      <c r="O364" s="118"/>
      <c r="P364" s="117"/>
      <c r="Q364" s="117"/>
      <c r="R364" s="119"/>
      <c r="S364" s="117"/>
    </row>
    <row r="365" spans="1:19">
      <c r="B365" s="94"/>
      <c r="C365" s="63"/>
      <c r="D365" s="76"/>
      <c r="E365" s="77"/>
      <c r="F365" s="662"/>
    </row>
    <row r="366" spans="1:19" ht="38.25">
      <c r="B366" s="80">
        <v>1</v>
      </c>
      <c r="C366" s="54" t="s">
        <v>247</v>
      </c>
      <c r="F366" s="663"/>
      <c r="L366" s="107"/>
    </row>
    <row r="367" spans="1:19">
      <c r="C367" s="121" t="s">
        <v>248</v>
      </c>
      <c r="F367" s="663"/>
      <c r="L367" s="107"/>
    </row>
    <row r="368" spans="1:19" ht="38.25">
      <c r="C368" s="122" t="s">
        <v>249</v>
      </c>
      <c r="F368" s="663"/>
      <c r="L368" s="107"/>
    </row>
    <row r="369" spans="2:12">
      <c r="C369" s="123" t="s">
        <v>250</v>
      </c>
      <c r="F369" s="663"/>
      <c r="L369" s="107"/>
    </row>
    <row r="370" spans="2:12" ht="38.25">
      <c r="C370" s="123" t="s">
        <v>251</v>
      </c>
      <c r="F370" s="663"/>
      <c r="L370" s="107"/>
    </row>
    <row r="371" spans="2:12">
      <c r="C371" s="121" t="s">
        <v>252</v>
      </c>
      <c r="F371" s="663"/>
      <c r="L371" s="107"/>
    </row>
    <row r="372" spans="2:12" ht="38.25">
      <c r="C372" s="123" t="s">
        <v>253</v>
      </c>
      <c r="F372" s="663"/>
      <c r="L372" s="107"/>
    </row>
    <row r="373" spans="2:12">
      <c r="C373" s="54" t="s">
        <v>181</v>
      </c>
      <c r="D373" s="96">
        <v>68</v>
      </c>
      <c r="E373" s="83"/>
      <c r="F373" s="649"/>
      <c r="H373" s="86">
        <f>D373*F373</f>
        <v>0</v>
      </c>
      <c r="L373" s="107"/>
    </row>
    <row r="374" spans="2:12">
      <c r="F374" s="663"/>
      <c r="L374" s="107"/>
    </row>
    <row r="375" spans="2:12" ht="38.25">
      <c r="B375" s="80" t="s">
        <v>105</v>
      </c>
      <c r="C375" s="54" t="s">
        <v>254</v>
      </c>
      <c r="F375" s="663"/>
      <c r="L375" s="107"/>
    </row>
    <row r="376" spans="2:12" ht="25.5">
      <c r="C376" s="123" t="s">
        <v>248</v>
      </c>
      <c r="F376" s="663"/>
      <c r="L376" s="107"/>
    </row>
    <row r="377" spans="2:12">
      <c r="C377" s="124" t="s">
        <v>255</v>
      </c>
      <c r="F377" s="663"/>
      <c r="L377" s="107"/>
    </row>
    <row r="378" spans="2:12" ht="51">
      <c r="C378" s="123" t="s">
        <v>256</v>
      </c>
      <c r="F378" s="663"/>
      <c r="L378" s="107"/>
    </row>
    <row r="379" spans="2:12">
      <c r="C379" s="123"/>
      <c r="F379" s="663"/>
      <c r="L379" s="107"/>
    </row>
    <row r="380" spans="2:12" ht="38.25">
      <c r="C380" s="123" t="s">
        <v>257</v>
      </c>
      <c r="F380" s="663"/>
      <c r="L380" s="107"/>
    </row>
    <row r="381" spans="2:12">
      <c r="C381" s="54" t="s">
        <v>181</v>
      </c>
      <c r="D381" s="96">
        <v>11</v>
      </c>
      <c r="E381" s="83"/>
      <c r="F381" s="649"/>
      <c r="H381" s="86">
        <f>D381*F381</f>
        <v>0</v>
      </c>
      <c r="L381" s="107"/>
    </row>
    <row r="382" spans="2:12">
      <c r="F382" s="663"/>
      <c r="L382" s="107"/>
    </row>
    <row r="383" spans="2:12" ht="38.25">
      <c r="B383" s="80">
        <v>2</v>
      </c>
      <c r="C383" s="54" t="s">
        <v>258</v>
      </c>
      <c r="F383" s="663"/>
      <c r="L383" s="107"/>
    </row>
    <row r="384" spans="2:12">
      <c r="C384" s="121" t="s">
        <v>248</v>
      </c>
      <c r="F384" s="663"/>
      <c r="L384" s="107"/>
    </row>
    <row r="385" spans="2:12" ht="38.25">
      <c r="C385" s="122" t="s">
        <v>249</v>
      </c>
      <c r="F385" s="663"/>
      <c r="L385" s="107"/>
    </row>
    <row r="386" spans="2:12">
      <c r="C386" s="123" t="s">
        <v>250</v>
      </c>
      <c r="F386" s="663"/>
      <c r="L386" s="107"/>
    </row>
    <row r="387" spans="2:12" ht="38.25">
      <c r="C387" s="123" t="s">
        <v>251</v>
      </c>
      <c r="F387" s="663"/>
      <c r="H387" s="125"/>
      <c r="L387" s="107"/>
    </row>
    <row r="388" spans="2:12">
      <c r="C388" s="123" t="s">
        <v>259</v>
      </c>
      <c r="F388" s="663"/>
      <c r="H388" s="125"/>
      <c r="L388" s="107"/>
    </row>
    <row r="389" spans="2:12" ht="39" customHeight="1">
      <c r="C389" s="123" t="s">
        <v>1092</v>
      </c>
      <c r="F389" s="663"/>
      <c r="H389" s="125"/>
      <c r="L389" s="107"/>
    </row>
    <row r="390" spans="2:12" ht="25.5">
      <c r="C390" s="123" t="s">
        <v>260</v>
      </c>
      <c r="F390" s="663"/>
      <c r="L390" s="107"/>
    </row>
    <row r="391" spans="2:12">
      <c r="C391" s="54" t="s">
        <v>181</v>
      </c>
      <c r="D391" s="96">
        <v>27</v>
      </c>
      <c r="E391" s="83"/>
      <c r="F391" s="649"/>
      <c r="H391" s="86">
        <f>D391*F391</f>
        <v>0</v>
      </c>
      <c r="L391" s="107"/>
    </row>
    <row r="392" spans="2:12">
      <c r="F392" s="663"/>
      <c r="L392" s="107"/>
    </row>
    <row r="393" spans="2:12" ht="38.25">
      <c r="B393" s="80" t="s">
        <v>110</v>
      </c>
      <c r="C393" s="54" t="s">
        <v>261</v>
      </c>
      <c r="F393" s="663"/>
      <c r="L393" s="107"/>
    </row>
    <row r="394" spans="2:12" ht="25.5">
      <c r="C394" s="123" t="s">
        <v>248</v>
      </c>
      <c r="F394" s="663"/>
      <c r="L394" s="107"/>
    </row>
    <row r="395" spans="2:12" ht="25.5">
      <c r="C395" s="122" t="s">
        <v>262</v>
      </c>
      <c r="F395" s="663"/>
      <c r="L395" s="107"/>
    </row>
    <row r="396" spans="2:12">
      <c r="C396" s="123" t="s">
        <v>259</v>
      </c>
      <c r="F396" s="663"/>
      <c r="H396" s="125"/>
      <c r="L396" s="107"/>
    </row>
    <row r="397" spans="2:12" ht="38.25">
      <c r="C397" s="123" t="s">
        <v>263</v>
      </c>
      <c r="F397" s="663"/>
      <c r="H397" s="125"/>
      <c r="L397" s="107"/>
    </row>
    <row r="398" spans="2:12" ht="25.5">
      <c r="C398" s="123" t="s">
        <v>260</v>
      </c>
      <c r="F398" s="663"/>
      <c r="L398" s="107"/>
    </row>
    <row r="399" spans="2:12">
      <c r="C399" s="121"/>
      <c r="F399" s="663"/>
      <c r="L399" s="107"/>
    </row>
    <row r="400" spans="2:12">
      <c r="C400" s="121" t="s">
        <v>264</v>
      </c>
      <c r="F400" s="663"/>
      <c r="L400" s="107"/>
    </row>
    <row r="401" spans="1:12">
      <c r="C401" s="54" t="s">
        <v>181</v>
      </c>
      <c r="D401" s="96">
        <v>12.8</v>
      </c>
      <c r="E401" s="83"/>
      <c r="F401" s="649"/>
      <c r="H401" s="86">
        <f>D401*F401</f>
        <v>0</v>
      </c>
      <c r="L401" s="107"/>
    </row>
    <row r="402" spans="1:12">
      <c r="F402" s="663"/>
      <c r="L402" s="107"/>
    </row>
    <row r="403" spans="1:12" ht="38.25">
      <c r="B403" s="80">
        <v>3</v>
      </c>
      <c r="C403" s="54" t="s">
        <v>265</v>
      </c>
      <c r="F403" s="663"/>
      <c r="L403" s="107"/>
    </row>
    <row r="404" spans="1:12">
      <c r="C404" s="121" t="s">
        <v>248</v>
      </c>
      <c r="F404" s="663"/>
      <c r="L404" s="107"/>
    </row>
    <row r="405" spans="1:12" ht="38.25">
      <c r="C405" s="122" t="s">
        <v>266</v>
      </c>
      <c r="F405" s="663"/>
      <c r="L405" s="107"/>
    </row>
    <row r="406" spans="1:12">
      <c r="C406" s="123" t="s">
        <v>250</v>
      </c>
      <c r="F406" s="663"/>
      <c r="L406" s="107"/>
    </row>
    <row r="407" spans="1:12" ht="38.25">
      <c r="C407" s="123" t="s">
        <v>267</v>
      </c>
      <c r="F407" s="663"/>
      <c r="L407" s="107"/>
    </row>
    <row r="408" spans="1:12">
      <c r="C408" s="121"/>
      <c r="F408" s="663"/>
      <c r="J408" s="96"/>
      <c r="L408" s="107"/>
    </row>
    <row r="409" spans="1:12">
      <c r="C409" s="121" t="s">
        <v>268</v>
      </c>
      <c r="D409" s="96"/>
      <c r="E409" s="83"/>
      <c r="F409" s="649"/>
      <c r="J409" s="96"/>
      <c r="L409" s="107"/>
    </row>
    <row r="410" spans="1:12">
      <c r="C410" s="54" t="s">
        <v>181</v>
      </c>
      <c r="D410" s="96">
        <v>16.5</v>
      </c>
      <c r="E410" s="83"/>
      <c r="F410" s="649"/>
      <c r="H410" s="86">
        <f>D410*F410</f>
        <v>0</v>
      </c>
      <c r="L410" s="107"/>
    </row>
    <row r="411" spans="1:12">
      <c r="F411" s="663"/>
      <c r="L411" s="107"/>
    </row>
    <row r="412" spans="1:12" ht="63.75">
      <c r="B412" s="80" t="s">
        <v>269</v>
      </c>
      <c r="C412" s="54" t="s">
        <v>270</v>
      </c>
      <c r="F412" s="663"/>
      <c r="L412" s="107"/>
    </row>
    <row r="413" spans="1:12">
      <c r="C413" s="121" t="s">
        <v>271</v>
      </c>
      <c r="F413" s="663"/>
      <c r="L413" s="107"/>
    </row>
    <row r="414" spans="1:12" ht="41.25" customHeight="1">
      <c r="A414"/>
      <c r="B414" s="126"/>
      <c r="C414" s="123" t="s">
        <v>1092</v>
      </c>
      <c r="F414" s="663"/>
      <c r="L414" s="107"/>
    </row>
    <row r="415" spans="1:12" ht="25.5">
      <c r="A415"/>
      <c r="B415" s="126"/>
      <c r="C415" s="123" t="s">
        <v>272</v>
      </c>
      <c r="F415" s="663"/>
      <c r="L415" s="107"/>
    </row>
    <row r="416" spans="1:12">
      <c r="A416"/>
      <c r="B416" s="126"/>
      <c r="C416" s="123"/>
      <c r="F416" s="663"/>
      <c r="L416" s="107"/>
    </row>
    <row r="417" spans="1:12" customFormat="1" ht="25.5">
      <c r="B417" s="126"/>
      <c r="C417" s="123" t="s">
        <v>273</v>
      </c>
      <c r="D417" s="85"/>
      <c r="E417" s="81"/>
      <c r="F417" s="663"/>
      <c r="G417" s="83"/>
      <c r="H417" s="86"/>
      <c r="J417" s="127"/>
      <c r="L417" s="107"/>
    </row>
    <row r="418" spans="1:12" customFormat="1">
      <c r="B418" s="126"/>
      <c r="C418" s="54" t="s">
        <v>181</v>
      </c>
      <c r="D418" s="96">
        <v>16.5</v>
      </c>
      <c r="E418" s="83"/>
      <c r="F418" s="649"/>
      <c r="G418" s="83"/>
      <c r="H418" s="86">
        <f>D418*F418</f>
        <v>0</v>
      </c>
      <c r="J418" s="127"/>
      <c r="L418" s="107"/>
    </row>
    <row r="419" spans="1:12" customFormat="1">
      <c r="B419" s="126"/>
      <c r="C419" s="54"/>
      <c r="D419" s="85"/>
      <c r="E419" s="81"/>
      <c r="F419" s="663"/>
      <c r="G419" s="83"/>
      <c r="H419" s="86"/>
      <c r="J419" s="127"/>
      <c r="L419" s="107"/>
    </row>
    <row r="420" spans="1:12" customFormat="1" ht="38.25">
      <c r="A420" s="84"/>
      <c r="B420" s="80">
        <v>4</v>
      </c>
      <c r="C420" s="54" t="s">
        <v>274</v>
      </c>
      <c r="D420" s="85"/>
      <c r="E420" s="81"/>
      <c r="F420" s="663"/>
      <c r="G420" s="83"/>
      <c r="H420" s="86"/>
      <c r="J420" s="127"/>
      <c r="L420" s="107"/>
    </row>
    <row r="421" spans="1:12" customFormat="1">
      <c r="A421" s="84"/>
      <c r="B421" s="80"/>
      <c r="C421" s="54" t="s">
        <v>275</v>
      </c>
      <c r="D421" s="85"/>
      <c r="E421" s="81"/>
      <c r="F421" s="663"/>
      <c r="G421" s="83"/>
      <c r="H421" s="86"/>
      <c r="J421" s="127"/>
      <c r="L421" s="107"/>
    </row>
    <row r="422" spans="1:12" customFormat="1">
      <c r="A422" s="7"/>
      <c r="B422" s="80"/>
      <c r="C422" s="54" t="s">
        <v>181</v>
      </c>
      <c r="D422" s="96">
        <v>34</v>
      </c>
      <c r="E422" s="83"/>
      <c r="F422" s="649"/>
      <c r="G422" s="83"/>
      <c r="H422" s="86">
        <f>D422*F422</f>
        <v>0</v>
      </c>
      <c r="J422" s="127"/>
      <c r="L422" s="107"/>
    </row>
    <row r="423" spans="1:12" customFormat="1">
      <c r="A423" s="84"/>
      <c r="B423" s="80"/>
      <c r="C423" s="128"/>
      <c r="D423" s="85"/>
      <c r="E423" s="81"/>
      <c r="F423" s="663"/>
      <c r="G423" s="83"/>
      <c r="H423" s="86"/>
      <c r="J423" s="127"/>
      <c r="L423" s="107"/>
    </row>
    <row r="424" spans="1:12" customFormat="1">
      <c r="A424" s="84"/>
      <c r="B424" s="80"/>
      <c r="C424" s="63" t="s">
        <v>276</v>
      </c>
      <c r="D424" s="85"/>
      <c r="E424" s="81"/>
      <c r="F424" s="663"/>
      <c r="G424" s="83"/>
      <c r="H424" s="86"/>
      <c r="J424" s="127"/>
      <c r="L424" s="107"/>
    </row>
    <row r="425" spans="1:12" ht="165.75">
      <c r="B425" s="80">
        <v>5</v>
      </c>
      <c r="C425" s="129" t="s">
        <v>277</v>
      </c>
      <c r="D425"/>
      <c r="E425" s="84"/>
      <c r="F425" s="668"/>
      <c r="G425" s="84"/>
      <c r="H425" s="84"/>
      <c r="J425" s="96"/>
      <c r="L425" s="107"/>
    </row>
    <row r="426" spans="1:12" ht="63.75">
      <c r="C426" s="129" t="s">
        <v>278</v>
      </c>
      <c r="D426"/>
      <c r="E426" s="84"/>
      <c r="F426" s="668"/>
      <c r="G426" s="84"/>
      <c r="H426" s="84"/>
      <c r="J426" s="96"/>
      <c r="L426" s="107"/>
    </row>
    <row r="427" spans="1:12" ht="25.5">
      <c r="C427" s="129" t="s">
        <v>279</v>
      </c>
      <c r="D427"/>
      <c r="E427" s="84"/>
      <c r="F427" s="668"/>
      <c r="G427" s="84"/>
      <c r="H427" s="84"/>
      <c r="J427" s="96"/>
      <c r="L427" s="107"/>
    </row>
    <row r="428" spans="1:12">
      <c r="C428" s="54" t="s">
        <v>181</v>
      </c>
      <c r="D428" s="96">
        <v>108.5</v>
      </c>
      <c r="F428" s="649"/>
      <c r="H428" s="86">
        <f>D428*F428</f>
        <v>0</v>
      </c>
      <c r="J428" s="96"/>
      <c r="L428" s="107"/>
    </row>
    <row r="429" spans="1:12">
      <c r="F429" s="663"/>
      <c r="J429" s="96"/>
      <c r="L429" s="107"/>
    </row>
    <row r="430" spans="1:12" ht="51">
      <c r="B430" s="80">
        <v>6</v>
      </c>
      <c r="C430" s="129" t="s">
        <v>280</v>
      </c>
      <c r="D430"/>
      <c r="E430" s="84"/>
      <c r="F430" s="668"/>
      <c r="G430" s="84"/>
      <c r="H430" s="84"/>
      <c r="J430" s="96"/>
      <c r="L430" s="107"/>
    </row>
    <row r="431" spans="1:12">
      <c r="C431" s="54" t="s">
        <v>181</v>
      </c>
      <c r="D431" s="96">
        <v>108.5</v>
      </c>
      <c r="F431" s="649"/>
      <c r="H431" s="86">
        <f>D431*F431</f>
        <v>0</v>
      </c>
      <c r="J431" s="96"/>
      <c r="L431" s="107"/>
    </row>
    <row r="432" spans="1:12">
      <c r="D432" s="96"/>
      <c r="F432" s="649"/>
      <c r="J432" s="96"/>
      <c r="L432" s="107"/>
    </row>
    <row r="433" spans="2:12" ht="89.25">
      <c r="B433" s="80">
        <v>7</v>
      </c>
      <c r="C433" s="129" t="s">
        <v>281</v>
      </c>
      <c r="D433" s="96"/>
      <c r="F433" s="649"/>
      <c r="J433" s="96"/>
      <c r="L433" s="107"/>
    </row>
    <row r="434" spans="2:12">
      <c r="C434" s="54" t="s">
        <v>86</v>
      </c>
      <c r="D434" s="96">
        <v>5.6</v>
      </c>
      <c r="F434" s="649"/>
      <c r="H434" s="86">
        <f>D434*F434</f>
        <v>0</v>
      </c>
      <c r="J434" s="96"/>
      <c r="L434" s="107"/>
    </row>
    <row r="435" spans="2:12">
      <c r="D435" s="96"/>
      <c r="F435" s="649"/>
      <c r="J435" s="96"/>
      <c r="L435" s="107"/>
    </row>
    <row r="436" spans="2:12" ht="52.5" customHeight="1">
      <c r="B436" s="80">
        <v>8</v>
      </c>
      <c r="C436" s="129" t="s">
        <v>282</v>
      </c>
      <c r="D436" s="96"/>
      <c r="F436" s="649"/>
      <c r="J436" s="96"/>
      <c r="L436" s="107"/>
    </row>
    <row r="437" spans="2:12">
      <c r="C437" s="54" t="s">
        <v>86</v>
      </c>
      <c r="D437" s="96">
        <v>5.6</v>
      </c>
      <c r="F437" s="649"/>
      <c r="H437" s="86">
        <f>D437*F437</f>
        <v>0</v>
      </c>
      <c r="J437" s="96"/>
      <c r="L437" s="107"/>
    </row>
    <row r="438" spans="2:12">
      <c r="B438" s="84"/>
      <c r="C438" s="105"/>
      <c r="F438" s="663"/>
      <c r="J438" s="96"/>
      <c r="L438" s="107"/>
    </row>
    <row r="439" spans="2:12" ht="344.25">
      <c r="B439" s="80">
        <v>9</v>
      </c>
      <c r="C439" s="54" t="s">
        <v>1093</v>
      </c>
      <c r="D439"/>
      <c r="E439" s="84"/>
      <c r="F439" s="668"/>
      <c r="G439" s="84"/>
      <c r="H439" s="84"/>
      <c r="J439" s="96"/>
      <c r="L439" s="107"/>
    </row>
    <row r="440" spans="2:12">
      <c r="C440" s="54" t="s">
        <v>283</v>
      </c>
      <c r="D440"/>
      <c r="E440" s="84"/>
      <c r="F440" s="668"/>
      <c r="G440" s="84"/>
      <c r="H440" s="84"/>
      <c r="J440" s="96"/>
      <c r="L440" s="107"/>
    </row>
    <row r="441" spans="2:12" ht="12.75" customHeight="1">
      <c r="C441" s="54" t="s">
        <v>181</v>
      </c>
      <c r="D441" s="96">
        <v>13.3</v>
      </c>
      <c r="E441" s="83"/>
      <c r="F441" s="649"/>
      <c r="H441" s="86">
        <f>D441*F441</f>
        <v>0</v>
      </c>
      <c r="J441" s="96"/>
      <c r="L441" s="107"/>
    </row>
    <row r="442" spans="2:12" ht="17.25" customHeight="1">
      <c r="B442" s="84"/>
      <c r="C442" s="105"/>
      <c r="F442" s="663"/>
      <c r="J442" s="96"/>
      <c r="L442" s="107"/>
    </row>
    <row r="443" spans="2:12" ht="13.15" customHeight="1">
      <c r="B443" s="80">
        <v>10</v>
      </c>
      <c r="C443" s="54" t="s">
        <v>284</v>
      </c>
      <c r="F443" s="663"/>
      <c r="J443" s="96"/>
      <c r="L443" s="107"/>
    </row>
    <row r="444" spans="2:12">
      <c r="C444" s="67" t="s">
        <v>181</v>
      </c>
      <c r="D444" s="97">
        <v>7.81</v>
      </c>
      <c r="E444" s="100"/>
      <c r="F444" s="653"/>
      <c r="G444" s="100"/>
      <c r="H444" s="99">
        <f>D444*F444</f>
        <v>0</v>
      </c>
      <c r="J444" s="96"/>
      <c r="L444" s="107"/>
    </row>
    <row r="445" spans="2:12" ht="15.75" customHeight="1">
      <c r="F445" s="663"/>
      <c r="H445" s="101">
        <f>SUM(H373:H444)</f>
        <v>0</v>
      </c>
      <c r="J445" s="96"/>
      <c r="L445" s="107"/>
    </row>
    <row r="446" spans="2:12" ht="12.75" customHeight="1">
      <c r="F446" s="663"/>
      <c r="H446" s="78"/>
      <c r="J446" s="96"/>
      <c r="L446" s="107"/>
    </row>
    <row r="447" spans="2:12" ht="12.75" customHeight="1">
      <c r="F447" s="663"/>
      <c r="H447" s="78"/>
      <c r="L447" s="130"/>
    </row>
    <row r="448" spans="2:12">
      <c r="B448" s="131" t="s">
        <v>49</v>
      </c>
      <c r="C448" s="132" t="s">
        <v>50</v>
      </c>
      <c r="D448" s="89"/>
      <c r="E448" s="90"/>
      <c r="F448" s="666"/>
      <c r="G448" s="92"/>
      <c r="H448" s="93"/>
      <c r="J448" s="96"/>
      <c r="L448" s="107"/>
    </row>
    <row r="449" spans="2:12">
      <c r="B449" s="133"/>
      <c r="C449" s="134"/>
      <c r="D449" s="76"/>
      <c r="E449" s="77"/>
      <c r="F449" s="663"/>
      <c r="J449" s="96"/>
      <c r="L449" s="107"/>
    </row>
    <row r="450" spans="2:12" ht="51">
      <c r="B450" s="80">
        <v>1</v>
      </c>
      <c r="C450" s="54" t="s">
        <v>285</v>
      </c>
      <c r="D450" s="76"/>
      <c r="E450" s="77"/>
      <c r="F450" s="663"/>
      <c r="J450" s="96"/>
      <c r="L450" s="107"/>
    </row>
    <row r="451" spans="2:12">
      <c r="B451" s="126"/>
      <c r="C451" s="54" t="s">
        <v>94</v>
      </c>
      <c r="D451" s="96">
        <v>16.5</v>
      </c>
      <c r="E451" s="83"/>
      <c r="F451" s="649"/>
      <c r="H451" s="86">
        <f>D451*F451</f>
        <v>0</v>
      </c>
      <c r="J451" s="127"/>
      <c r="L451" s="107"/>
    </row>
    <row r="452" spans="2:12">
      <c r="F452" s="663"/>
      <c r="J452" s="127"/>
      <c r="L452" s="107"/>
    </row>
    <row r="453" spans="2:12" ht="64.5" customHeight="1">
      <c r="B453" s="80">
        <v>2</v>
      </c>
      <c r="C453" s="54" t="s">
        <v>286</v>
      </c>
      <c r="F453" s="663"/>
      <c r="J453" s="127"/>
      <c r="L453" s="107"/>
    </row>
    <row r="454" spans="2:12">
      <c r="C454" s="54" t="s">
        <v>94</v>
      </c>
      <c r="D454" s="96">
        <v>1.6</v>
      </c>
      <c r="E454" s="83"/>
      <c r="F454" s="649"/>
      <c r="H454" s="86">
        <f>D454*F454</f>
        <v>0</v>
      </c>
      <c r="L454" s="107"/>
    </row>
    <row r="455" spans="2:12">
      <c r="E455" s="83"/>
      <c r="F455" s="649"/>
    </row>
    <row r="456" spans="2:12" ht="76.5">
      <c r="B456" s="80">
        <v>3</v>
      </c>
      <c r="C456" s="54" t="s">
        <v>287</v>
      </c>
      <c r="E456" s="83"/>
      <c r="F456" s="649"/>
    </row>
    <row r="457" spans="2:12" ht="51">
      <c r="C457" s="54" t="s">
        <v>288</v>
      </c>
      <c r="E457" s="83"/>
      <c r="F457" s="649"/>
    </row>
    <row r="458" spans="2:12">
      <c r="C458" s="54" t="s">
        <v>289</v>
      </c>
      <c r="E458" s="83"/>
      <c r="F458" s="649"/>
    </row>
    <row r="459" spans="2:12">
      <c r="C459" s="54" t="s">
        <v>290</v>
      </c>
      <c r="D459" s="96">
        <v>6.2</v>
      </c>
      <c r="E459" s="83"/>
      <c r="F459" s="649"/>
      <c r="H459" s="86">
        <f>D459*F459</f>
        <v>0</v>
      </c>
    </row>
    <row r="460" spans="2:12">
      <c r="D460" s="96"/>
      <c r="E460" s="83"/>
      <c r="F460" s="649"/>
    </row>
    <row r="461" spans="2:12" ht="76.5">
      <c r="B461" s="80">
        <v>4</v>
      </c>
      <c r="C461" s="54" t="s">
        <v>291</v>
      </c>
      <c r="E461" s="83"/>
      <c r="F461" s="649"/>
    </row>
    <row r="462" spans="2:12" ht="25.5">
      <c r="C462" s="54" t="s">
        <v>292</v>
      </c>
      <c r="E462" s="83"/>
      <c r="F462" s="649"/>
    </row>
    <row r="463" spans="2:12">
      <c r="C463" s="54" t="s">
        <v>293</v>
      </c>
      <c r="E463" s="83"/>
      <c r="F463" s="649"/>
    </row>
    <row r="464" spans="2:12">
      <c r="C464" s="54" t="s">
        <v>290</v>
      </c>
      <c r="D464" s="96">
        <v>23.5</v>
      </c>
      <c r="E464" s="83"/>
      <c r="F464" s="649"/>
      <c r="H464" s="86">
        <f>D464*F464</f>
        <v>0</v>
      </c>
    </row>
    <row r="465" spans="2:8">
      <c r="E465" s="83"/>
      <c r="F465" s="649"/>
    </row>
    <row r="466" spans="2:8" ht="89.25">
      <c r="B466" s="80">
        <v>5</v>
      </c>
      <c r="C466" s="54" t="s">
        <v>294</v>
      </c>
      <c r="F466" s="663"/>
    </row>
    <row r="467" spans="2:8">
      <c r="C467" s="54" t="s">
        <v>295</v>
      </c>
      <c r="F467" s="663"/>
    </row>
    <row r="468" spans="2:8">
      <c r="C468" s="54" t="s">
        <v>73</v>
      </c>
      <c r="D468" s="96">
        <v>2</v>
      </c>
      <c r="E468" s="83"/>
      <c r="F468" s="649"/>
      <c r="H468" s="86">
        <f>D468*F468</f>
        <v>0</v>
      </c>
    </row>
    <row r="469" spans="2:8">
      <c r="D469" s="96"/>
      <c r="E469" s="83"/>
      <c r="F469" s="649"/>
    </row>
    <row r="470" spans="2:8" ht="38.25">
      <c r="B470" s="80">
        <v>6</v>
      </c>
      <c r="C470" s="54" t="s">
        <v>296</v>
      </c>
      <c r="F470" s="663"/>
    </row>
    <row r="471" spans="2:8">
      <c r="C471" s="54" t="s">
        <v>297</v>
      </c>
      <c r="F471" s="663"/>
    </row>
    <row r="472" spans="2:8">
      <c r="C472" s="54" t="s">
        <v>75</v>
      </c>
      <c r="D472" s="96">
        <v>1</v>
      </c>
      <c r="E472" s="83"/>
      <c r="F472" s="649"/>
      <c r="H472" s="86">
        <f>D472*F472</f>
        <v>0</v>
      </c>
    </row>
    <row r="473" spans="2:8" ht="25.5">
      <c r="C473" s="54" t="s">
        <v>298</v>
      </c>
      <c r="F473" s="663"/>
    </row>
    <row r="474" spans="2:8">
      <c r="C474" s="54" t="s">
        <v>75</v>
      </c>
      <c r="D474" s="96">
        <v>1</v>
      </c>
      <c r="E474" s="83"/>
      <c r="F474" s="649"/>
      <c r="H474" s="86">
        <f>D474*F474</f>
        <v>0</v>
      </c>
    </row>
    <row r="475" spans="2:8" ht="89.25">
      <c r="B475" s="80">
        <v>7</v>
      </c>
      <c r="C475" s="54" t="s">
        <v>299</v>
      </c>
      <c r="F475" s="663"/>
    </row>
    <row r="476" spans="2:8">
      <c r="C476" s="54" t="s">
        <v>73</v>
      </c>
      <c r="D476" s="96">
        <v>1</v>
      </c>
      <c r="E476" s="83"/>
      <c r="F476" s="649"/>
      <c r="H476" s="86">
        <f>D476*F476</f>
        <v>0</v>
      </c>
    </row>
    <row r="477" spans="2:8">
      <c r="D477" s="96"/>
      <c r="E477" s="83"/>
      <c r="F477" s="649"/>
    </row>
    <row r="478" spans="2:8" ht="63.75">
      <c r="B478" s="80">
        <v>8</v>
      </c>
      <c r="C478" s="54" t="s">
        <v>300</v>
      </c>
      <c r="F478" s="663"/>
    </row>
    <row r="479" spans="2:8">
      <c r="C479" s="54" t="s">
        <v>301</v>
      </c>
      <c r="F479" s="663"/>
    </row>
    <row r="480" spans="2:8">
      <c r="C480" s="54" t="s">
        <v>75</v>
      </c>
      <c r="D480" s="96">
        <v>1</v>
      </c>
      <c r="E480" s="83"/>
      <c r="F480" s="649"/>
      <c r="H480" s="86">
        <f>D480*F480</f>
        <v>0</v>
      </c>
    </row>
    <row r="481" spans="1:8">
      <c r="D481" s="96"/>
      <c r="E481" s="83"/>
      <c r="F481" s="649"/>
    </row>
    <row r="482" spans="1:8" ht="102">
      <c r="B482" s="80">
        <v>9</v>
      </c>
      <c r="C482" s="54" t="s">
        <v>302</v>
      </c>
      <c r="E482" s="83"/>
      <c r="F482" s="649"/>
    </row>
    <row r="483" spans="1:8">
      <c r="C483" s="54" t="s">
        <v>293</v>
      </c>
      <c r="E483" s="83"/>
      <c r="F483" s="649"/>
    </row>
    <row r="484" spans="1:8">
      <c r="C484" s="54" t="s">
        <v>290</v>
      </c>
      <c r="D484" s="96">
        <v>2.7</v>
      </c>
      <c r="E484" s="83"/>
      <c r="F484" s="649"/>
      <c r="H484" s="86">
        <f>D484*F484</f>
        <v>0</v>
      </c>
    </row>
    <row r="485" spans="1:8">
      <c r="F485" s="663"/>
    </row>
    <row r="486" spans="1:8" ht="92.25" customHeight="1">
      <c r="B486" s="80">
        <v>10</v>
      </c>
      <c r="C486" s="54" t="s">
        <v>1095</v>
      </c>
      <c r="F486" s="663"/>
    </row>
    <row r="487" spans="1:8">
      <c r="C487" s="54" t="s">
        <v>73</v>
      </c>
      <c r="D487" s="96">
        <v>1</v>
      </c>
      <c r="E487" s="83"/>
      <c r="F487" s="649"/>
      <c r="H487" s="86">
        <f>D487*F487</f>
        <v>0</v>
      </c>
    </row>
    <row r="488" spans="1:8">
      <c r="D488" s="96"/>
      <c r="E488" s="83"/>
      <c r="F488" s="649"/>
    </row>
    <row r="489" spans="1:8" ht="66" customHeight="1">
      <c r="B489" s="80">
        <v>11</v>
      </c>
      <c r="C489" s="54" t="s">
        <v>1094</v>
      </c>
      <c r="E489" s="83"/>
      <c r="F489" s="649"/>
    </row>
    <row r="490" spans="1:8" ht="25.5">
      <c r="C490" s="54" t="s">
        <v>303</v>
      </c>
      <c r="E490" s="83"/>
      <c r="F490" s="649"/>
    </row>
    <row r="491" spans="1:8">
      <c r="C491" s="54" t="s">
        <v>293</v>
      </c>
      <c r="E491" s="83"/>
      <c r="F491" s="649"/>
    </row>
    <row r="492" spans="1:8">
      <c r="C492" s="54" t="s">
        <v>290</v>
      </c>
      <c r="D492" s="96">
        <v>4.3</v>
      </c>
      <c r="E492" s="83"/>
      <c r="F492" s="649"/>
      <c r="H492" s="86">
        <f>D492*F492</f>
        <v>0</v>
      </c>
    </row>
    <row r="493" spans="1:8">
      <c r="D493" s="96"/>
      <c r="E493" s="83"/>
      <c r="F493" s="649"/>
    </row>
    <row r="494" spans="1:8" ht="78" customHeight="1">
      <c r="A494" s="7"/>
      <c r="B494" s="80">
        <v>12</v>
      </c>
      <c r="C494" s="54" t="s">
        <v>1096</v>
      </c>
      <c r="F494" s="663"/>
    </row>
    <row r="495" spans="1:8" ht="13.5" customHeight="1">
      <c r="A495" s="7"/>
      <c r="C495" s="54" t="s">
        <v>304</v>
      </c>
      <c r="F495" s="663"/>
    </row>
    <row r="496" spans="1:8" ht="13.5" customHeight="1">
      <c r="A496" s="7"/>
      <c r="C496" s="54" t="s">
        <v>86</v>
      </c>
      <c r="D496" s="96">
        <v>5</v>
      </c>
      <c r="F496" s="649"/>
      <c r="H496" s="86">
        <f>D496*F496</f>
        <v>0</v>
      </c>
    </row>
    <row r="497" spans="1:10" s="7" customFormat="1" ht="17.25" customHeight="1">
      <c r="B497" s="80"/>
      <c r="C497" s="54"/>
      <c r="D497" s="85"/>
      <c r="E497" s="81"/>
      <c r="F497" s="663"/>
      <c r="G497" s="83"/>
      <c r="H497" s="86"/>
      <c r="J497" s="83"/>
    </row>
    <row r="498" spans="1:10" s="7" customFormat="1" ht="89.25">
      <c r="B498" s="80">
        <v>13</v>
      </c>
      <c r="C498" s="54" t="s">
        <v>305</v>
      </c>
      <c r="D498" s="85"/>
      <c r="E498" s="81"/>
      <c r="F498" s="663"/>
      <c r="G498" s="83"/>
      <c r="H498" s="86"/>
      <c r="J498" s="83"/>
    </row>
    <row r="499" spans="1:10" s="7" customFormat="1">
      <c r="B499" s="80"/>
      <c r="C499" s="54" t="s">
        <v>73</v>
      </c>
      <c r="D499" s="96">
        <v>1</v>
      </c>
      <c r="E499" s="81"/>
      <c r="F499" s="649"/>
      <c r="G499" s="83"/>
      <c r="H499" s="86">
        <f>D499*F499</f>
        <v>0</v>
      </c>
      <c r="J499" s="83"/>
    </row>
    <row r="500" spans="1:10" s="7" customFormat="1">
      <c r="A500" s="84"/>
      <c r="B500" s="80"/>
      <c r="C500" s="54"/>
      <c r="D500" s="96"/>
      <c r="E500" s="83"/>
      <c r="F500" s="649"/>
      <c r="G500" s="83"/>
      <c r="H500" s="86"/>
      <c r="J500" s="83"/>
    </row>
    <row r="501" spans="1:10" s="7" customFormat="1" ht="66" customHeight="1">
      <c r="A501" s="84"/>
      <c r="B501" s="80">
        <v>14</v>
      </c>
      <c r="C501" s="54" t="s">
        <v>1094</v>
      </c>
      <c r="D501" s="85"/>
      <c r="E501" s="83"/>
      <c r="F501" s="649"/>
      <c r="G501" s="83"/>
      <c r="H501" s="86"/>
      <c r="J501" s="83"/>
    </row>
    <row r="502" spans="1:10" s="7" customFormat="1" ht="25.5">
      <c r="A502" s="84"/>
      <c r="B502" s="80"/>
      <c r="C502" s="54" t="s">
        <v>306</v>
      </c>
      <c r="D502" s="85"/>
      <c r="E502" s="83"/>
      <c r="F502" s="649"/>
      <c r="G502" s="83"/>
      <c r="H502" s="86"/>
      <c r="J502" s="83"/>
    </row>
    <row r="503" spans="1:10">
      <c r="C503" s="54" t="s">
        <v>293</v>
      </c>
      <c r="E503" s="83"/>
      <c r="F503" s="649"/>
    </row>
    <row r="504" spans="1:10">
      <c r="C504" s="54" t="s">
        <v>290</v>
      </c>
      <c r="D504" s="96">
        <v>11.5</v>
      </c>
      <c r="E504" s="83"/>
      <c r="F504" s="649"/>
      <c r="H504" s="86">
        <f>D504*F504</f>
        <v>0</v>
      </c>
    </row>
    <row r="505" spans="1:10">
      <c r="D505" s="96"/>
      <c r="E505" s="83"/>
      <c r="F505" s="649"/>
    </row>
    <row r="506" spans="1:10" ht="63.75">
      <c r="B506" s="80">
        <v>15</v>
      </c>
      <c r="C506" s="54" t="s">
        <v>307</v>
      </c>
      <c r="F506" s="663"/>
    </row>
    <row r="507" spans="1:10">
      <c r="C507" s="54" t="s">
        <v>94</v>
      </c>
      <c r="D507" s="96">
        <v>4.2</v>
      </c>
      <c r="E507" s="83"/>
      <c r="F507" s="649"/>
      <c r="H507" s="86">
        <f>D507*F507</f>
        <v>0</v>
      </c>
    </row>
    <row r="508" spans="1:10">
      <c r="F508" s="663"/>
    </row>
    <row r="509" spans="1:10" ht="63.75">
      <c r="B509" s="80">
        <v>16</v>
      </c>
      <c r="C509" s="54" t="s">
        <v>308</v>
      </c>
      <c r="F509" s="663"/>
    </row>
    <row r="510" spans="1:10">
      <c r="C510" s="54" t="s">
        <v>94</v>
      </c>
      <c r="D510" s="96">
        <v>6.2</v>
      </c>
      <c r="E510" s="83"/>
      <c r="F510" s="649"/>
      <c r="H510" s="86">
        <f>D510*F510</f>
        <v>0</v>
      </c>
    </row>
    <row r="511" spans="1:10">
      <c r="E511" s="83"/>
      <c r="F511" s="649"/>
    </row>
    <row r="512" spans="1:10" ht="63.75">
      <c r="B512" s="80">
        <v>17</v>
      </c>
      <c r="C512" s="54" t="s">
        <v>309</v>
      </c>
      <c r="F512" s="663"/>
    </row>
    <row r="513" spans="2:8">
      <c r="C513" s="54" t="s">
        <v>94</v>
      </c>
      <c r="D513" s="96">
        <v>5</v>
      </c>
      <c r="E513" s="83"/>
      <c r="F513" s="649"/>
      <c r="H513" s="86">
        <f>D513*F513</f>
        <v>0</v>
      </c>
    </row>
    <row r="514" spans="2:8">
      <c r="F514" s="663"/>
    </row>
    <row r="515" spans="2:8" ht="63.75">
      <c r="B515" s="80">
        <v>18</v>
      </c>
      <c r="C515" s="54" t="s">
        <v>310</v>
      </c>
      <c r="F515" s="663"/>
    </row>
    <row r="516" spans="2:8">
      <c r="C516" s="54" t="s">
        <v>94</v>
      </c>
      <c r="D516" s="96">
        <v>0.4</v>
      </c>
      <c r="E516" s="83"/>
      <c r="F516" s="649"/>
      <c r="H516" s="86">
        <f>D516*F516</f>
        <v>0</v>
      </c>
    </row>
    <row r="517" spans="2:8">
      <c r="F517" s="663"/>
    </row>
    <row r="518" spans="2:8" ht="51">
      <c r="B518" s="80">
        <v>19</v>
      </c>
      <c r="C518" s="54" t="s">
        <v>311</v>
      </c>
      <c r="F518" s="663"/>
    </row>
    <row r="519" spans="2:8">
      <c r="C519" s="67" t="s">
        <v>94</v>
      </c>
      <c r="D519" s="97">
        <v>0.4</v>
      </c>
      <c r="E519" s="100"/>
      <c r="F519" s="653"/>
      <c r="G519" s="100"/>
      <c r="H519" s="99">
        <f>D519*F519</f>
        <v>0</v>
      </c>
    </row>
    <row r="520" spans="2:8">
      <c r="F520" s="663"/>
      <c r="H520" s="135">
        <f>SUM(H451:H519)</f>
        <v>0</v>
      </c>
    </row>
    <row r="521" spans="2:8" ht="16.5" customHeight="1"/>
  </sheetData>
  <sheetProtection algorithmName="SHA-512" hashValue="TH+D4TueO+VZEOP6X+hrW7dbQc3gTGqc2kb+t0t3xgyHd3RyMgumsesXa96jv2d6QY59oAGe2HCohfqd4YdFAg==" saltValue="welWK5jBt6mnRW/lKgkYjw==" spinCount="100000" sheet="1" formatCells="0" formatColumns="0" formatRows="0"/>
  <pageMargins left="0.74803149606299213" right="0.6875" top="0.98425196850393704" bottom="0.98425196850393704" header="0" footer="0"/>
  <pageSetup paperSize="9" orientation="portrait" r:id="rId1"/>
  <headerFooter alignWithMargins="0">
    <oddHeader>&amp;L&amp;"Arial Black,Običajno"&amp;14&amp;K0070C0
region &amp;"Arial,Navadno"&amp;8&amp;K000000d.o.o. Brežice</oddHeader>
    <oddFooter>&amp;C&amp;"Times New Roman,Navadno"&amp;8
&amp;R&amp;"Times New Roman,Poševno"&amp;8Stran &amp;P</oddFooter>
  </headerFooter>
  <rowBreaks count="24" manualBreakCount="24">
    <brk id="23" max="7" man="1"/>
    <brk id="27" max="7" man="1"/>
    <brk id="48" max="16383" man="1"/>
    <brk id="58" max="7" man="1"/>
    <brk id="75" max="16383" man="1"/>
    <brk id="95" max="7" man="1"/>
    <brk id="124" max="7" man="1"/>
    <brk id="163" max="7" man="1"/>
    <brk id="198" max="7" man="1"/>
    <brk id="221" max="7" man="1"/>
    <brk id="238" max="7" man="1"/>
    <brk id="245" max="7" man="1"/>
    <brk id="257" max="7" man="1"/>
    <brk id="274" max="7" man="1"/>
    <brk id="295" max="7" man="1"/>
    <brk id="327" max="7" man="1"/>
    <brk id="363" max="7" man="1"/>
    <brk id="392" max="7" man="1"/>
    <brk id="423" max="7" man="1"/>
    <brk id="438" max="7" man="1"/>
    <brk id="447" max="7" man="1"/>
    <brk id="468" max="7" man="1"/>
    <brk id="497" max="7" man="1"/>
    <brk id="521" max="7"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86"/>
  <sheetViews>
    <sheetView view="pageBreakPreview" topLeftCell="A460" zoomScaleNormal="130" zoomScaleSheetLayoutView="100" zoomScalePageLayoutView="98" workbookViewId="0">
      <selection activeCell="F464" sqref="F464"/>
    </sheetView>
  </sheetViews>
  <sheetFormatPr defaultColWidth="9.140625" defaultRowHeight="12.75"/>
  <cols>
    <col min="1" max="1" width="2.28515625" customWidth="1"/>
    <col min="2" max="2" width="5.140625" style="80" customWidth="1"/>
    <col min="3" max="3" width="36.140625" style="54" customWidth="1"/>
    <col min="4" max="4" width="11.42578125" style="96" customWidth="1"/>
    <col min="5" max="5" width="4.42578125" style="83" customWidth="1"/>
    <col min="6" max="6" width="10.140625" style="649" customWidth="1"/>
    <col min="7" max="7" width="4.28515625" style="83" customWidth="1"/>
    <col min="8" max="8" width="15" style="86" customWidth="1"/>
    <col min="9" max="9" width="18" customWidth="1"/>
    <col min="10" max="10" width="19.7109375" customWidth="1"/>
    <col min="12" max="12" width="17.5703125" customWidth="1"/>
  </cols>
  <sheetData>
    <row r="1" spans="2:17" ht="12.75" customHeight="1">
      <c r="B1" s="75" t="s">
        <v>51</v>
      </c>
      <c r="C1" s="63" t="s">
        <v>52</v>
      </c>
      <c r="D1" s="109"/>
      <c r="E1" s="79"/>
      <c r="J1" s="107"/>
    </row>
    <row r="2" spans="2:17" ht="15" customHeight="1">
      <c r="C2" s="63"/>
      <c r="D2" s="109"/>
      <c r="E2" s="79"/>
      <c r="J2" s="107"/>
    </row>
    <row r="3" spans="2:17">
      <c r="B3" s="632" t="s">
        <v>37</v>
      </c>
      <c r="C3" s="103" t="s">
        <v>312</v>
      </c>
      <c r="D3" s="633"/>
      <c r="E3" s="634"/>
      <c r="F3" s="650"/>
      <c r="G3" s="92"/>
      <c r="H3" s="93"/>
      <c r="I3">
        <v>1.3</v>
      </c>
      <c r="J3" s="107"/>
    </row>
    <row r="4" spans="2:17" ht="15">
      <c r="B4" s="75"/>
      <c r="J4" s="130"/>
    </row>
    <row r="5" spans="2:17" s="636" customFormat="1" ht="243.75" customHeight="1">
      <c r="B5" s="80">
        <v>1</v>
      </c>
      <c r="C5" s="136" t="s">
        <v>1051</v>
      </c>
      <c r="D5" s="144"/>
      <c r="E5" s="635"/>
      <c r="F5" s="651"/>
      <c r="G5" s="83"/>
      <c r="H5" s="86"/>
      <c r="J5" s="137"/>
      <c r="K5" s="138"/>
      <c r="L5" s="139"/>
      <c r="M5" s="139"/>
      <c r="N5" s="140"/>
      <c r="O5" s="139"/>
      <c r="P5" s="139"/>
      <c r="Q5" s="140"/>
    </row>
    <row r="6" spans="2:17" s="636" customFormat="1" ht="16.5">
      <c r="B6" s="80"/>
      <c r="C6" s="121" t="s">
        <v>313</v>
      </c>
      <c r="D6" s="144"/>
      <c r="E6" s="635"/>
      <c r="F6" s="651"/>
      <c r="G6" s="83"/>
      <c r="H6" s="86"/>
      <c r="J6" s="137"/>
      <c r="K6" s="138"/>
      <c r="L6" s="139"/>
      <c r="M6" s="139"/>
      <c r="N6" s="140"/>
      <c r="O6" s="139"/>
      <c r="P6" s="139"/>
      <c r="Q6" s="140"/>
    </row>
    <row r="7" spans="2:17" s="636" customFormat="1" ht="25.5">
      <c r="B7" s="80"/>
      <c r="C7" s="123" t="s">
        <v>314</v>
      </c>
      <c r="D7" s="144"/>
      <c r="E7" s="635"/>
      <c r="F7" s="651"/>
      <c r="G7" s="83"/>
      <c r="H7" s="86"/>
      <c r="J7" s="137"/>
      <c r="K7" s="138"/>
      <c r="L7" s="139"/>
      <c r="M7" s="139"/>
      <c r="N7" s="140"/>
      <c r="O7" s="139"/>
      <c r="P7" s="139"/>
      <c r="Q7" s="140"/>
    </row>
    <row r="8" spans="2:17" s="636" customFormat="1" ht="25.5">
      <c r="B8" s="80"/>
      <c r="C8" s="123" t="s">
        <v>315</v>
      </c>
      <c r="D8" s="144"/>
      <c r="E8" s="635"/>
      <c r="F8" s="651"/>
      <c r="G8" s="83"/>
      <c r="H8" s="86"/>
      <c r="J8" s="137"/>
      <c r="K8" s="138"/>
      <c r="L8" s="139"/>
      <c r="M8" s="139"/>
      <c r="N8" s="140"/>
      <c r="O8" s="139"/>
      <c r="P8" s="139"/>
      <c r="Q8" s="140"/>
    </row>
    <row r="9" spans="2:17" s="636" customFormat="1" ht="63.75">
      <c r="B9" s="80"/>
      <c r="C9" s="54" t="s">
        <v>316</v>
      </c>
      <c r="D9" s="144"/>
      <c r="E9" s="635"/>
      <c r="F9" s="651"/>
      <c r="G9" s="83"/>
      <c r="H9" s="86"/>
      <c r="J9" s="137"/>
      <c r="K9" s="138"/>
      <c r="L9" s="139"/>
      <c r="M9" s="139"/>
      <c r="N9" s="140"/>
      <c r="O9" s="139"/>
      <c r="P9" s="139"/>
      <c r="Q9" s="140"/>
    </row>
    <row r="10" spans="2:17" s="636" customFormat="1" ht="196.5" customHeight="1">
      <c r="B10" s="80"/>
      <c r="C10" s="54" t="s">
        <v>1052</v>
      </c>
      <c r="D10" s="144"/>
      <c r="E10" s="635"/>
      <c r="F10" s="651"/>
      <c r="G10" s="83"/>
      <c r="H10" s="86"/>
      <c r="J10" s="137"/>
      <c r="K10" s="138"/>
      <c r="L10" s="139"/>
      <c r="M10" s="139"/>
      <c r="N10" s="140"/>
      <c r="O10" s="139"/>
      <c r="P10" s="139"/>
      <c r="Q10" s="140"/>
    </row>
    <row r="11" spans="2:17" s="636" customFormat="1" ht="127.5">
      <c r="B11" s="80"/>
      <c r="C11" s="54" t="s">
        <v>317</v>
      </c>
      <c r="F11" s="652"/>
      <c r="J11" s="137"/>
      <c r="K11" s="138"/>
      <c r="L11" s="139"/>
      <c r="M11" s="139"/>
      <c r="N11" s="140"/>
      <c r="O11" s="139"/>
      <c r="P11" s="139"/>
      <c r="Q11" s="140"/>
    </row>
    <row r="12" spans="2:17" s="636" customFormat="1" ht="15" customHeight="1">
      <c r="B12" s="80"/>
      <c r="C12" s="141" t="s">
        <v>318</v>
      </c>
      <c r="F12" s="652"/>
      <c r="J12" s="137"/>
      <c r="K12" s="138"/>
      <c r="L12" s="139"/>
      <c r="M12" s="139"/>
      <c r="N12" s="140"/>
      <c r="O12" s="139"/>
      <c r="P12" s="139"/>
      <c r="Q12" s="140"/>
    </row>
    <row r="13" spans="2:17" s="636" customFormat="1" ht="15" customHeight="1">
      <c r="B13" s="80"/>
      <c r="C13" s="141" t="s">
        <v>84</v>
      </c>
      <c r="D13" s="96">
        <v>52</v>
      </c>
      <c r="E13" s="83"/>
      <c r="F13" s="649"/>
      <c r="G13" s="83"/>
      <c r="H13" s="86">
        <f>D13*F13</f>
        <v>0</v>
      </c>
      <c r="J13" s="137"/>
      <c r="K13" s="138"/>
      <c r="L13" s="139"/>
      <c r="M13" s="139"/>
      <c r="N13" s="140"/>
      <c r="O13" s="139"/>
      <c r="P13" s="139"/>
      <c r="Q13" s="140"/>
    </row>
    <row r="14" spans="2:17" s="636" customFormat="1" ht="15" customHeight="1">
      <c r="B14" s="80"/>
      <c r="C14" s="141" t="s">
        <v>319</v>
      </c>
      <c r="D14" s="96"/>
      <c r="E14" s="83"/>
      <c r="F14" s="649"/>
      <c r="G14" s="83"/>
      <c r="H14" s="86"/>
      <c r="J14" s="137"/>
      <c r="K14" s="138"/>
      <c r="L14" s="139"/>
      <c r="M14" s="139"/>
      <c r="N14" s="140"/>
      <c r="O14" s="139"/>
      <c r="P14" s="139"/>
      <c r="Q14" s="140"/>
    </row>
    <row r="15" spans="2:17" s="636" customFormat="1" ht="15" customHeight="1">
      <c r="B15" s="80"/>
      <c r="C15" s="141" t="s">
        <v>320</v>
      </c>
      <c r="D15" s="96">
        <v>0.8</v>
      </c>
      <c r="E15" s="83"/>
      <c r="F15" s="649"/>
      <c r="G15" s="83"/>
      <c r="H15" s="86">
        <f>D15*F15</f>
        <v>0</v>
      </c>
      <c r="J15" s="137"/>
      <c r="K15" s="138"/>
      <c r="L15" s="139"/>
      <c r="M15" s="139"/>
      <c r="N15" s="140"/>
      <c r="O15" s="139"/>
      <c r="P15" s="139"/>
      <c r="Q15" s="140"/>
    </row>
    <row r="16" spans="2:17" s="636" customFormat="1" ht="16.5">
      <c r="B16" s="80"/>
      <c r="C16" s="141"/>
      <c r="D16" s="96"/>
      <c r="E16" s="83"/>
      <c r="F16" s="649"/>
      <c r="G16" s="83"/>
      <c r="H16" s="86"/>
      <c r="J16" s="137"/>
      <c r="K16" s="138"/>
      <c r="L16" s="139"/>
      <c r="M16" s="139"/>
      <c r="N16" s="140"/>
      <c r="O16" s="139"/>
      <c r="P16" s="139"/>
      <c r="Q16" s="140"/>
    </row>
    <row r="17" spans="1:17" s="636" customFormat="1" ht="153">
      <c r="B17" s="80">
        <v>2</v>
      </c>
      <c r="C17" s="54" t="s">
        <v>321</v>
      </c>
      <c r="D17" s="96"/>
      <c r="E17" s="83"/>
      <c r="F17" s="649"/>
      <c r="G17" s="83"/>
      <c r="H17" s="86"/>
      <c r="J17" s="137"/>
      <c r="K17" s="138"/>
      <c r="L17" s="139"/>
      <c r="M17" s="139"/>
      <c r="N17" s="140"/>
      <c r="O17" s="139"/>
      <c r="P17" s="139"/>
      <c r="Q17" s="140"/>
    </row>
    <row r="18" spans="1:17" s="636" customFormat="1" ht="15" customHeight="1">
      <c r="B18" s="80"/>
      <c r="C18" s="141" t="s">
        <v>322</v>
      </c>
      <c r="D18" s="96"/>
      <c r="E18" s="83"/>
      <c r="F18" s="649"/>
      <c r="G18" s="83"/>
      <c r="H18" s="86"/>
      <c r="J18" s="137"/>
      <c r="K18" s="138"/>
      <c r="L18" s="139"/>
      <c r="M18" s="139"/>
      <c r="N18" s="140"/>
      <c r="O18" s="139"/>
      <c r="P18" s="139"/>
      <c r="Q18" s="140"/>
    </row>
    <row r="19" spans="1:17" s="636" customFormat="1" ht="15" customHeight="1">
      <c r="B19" s="80"/>
      <c r="C19" s="141" t="s">
        <v>73</v>
      </c>
      <c r="D19" s="96">
        <v>1</v>
      </c>
      <c r="E19" s="83"/>
      <c r="F19" s="649"/>
      <c r="G19" s="83"/>
      <c r="H19" s="86">
        <f>D19*F19</f>
        <v>0</v>
      </c>
      <c r="J19" s="137"/>
      <c r="K19" s="138"/>
      <c r="L19" s="139"/>
      <c r="M19" s="139"/>
      <c r="N19" s="140"/>
      <c r="O19" s="139"/>
      <c r="P19" s="139"/>
      <c r="Q19" s="140"/>
    </row>
    <row r="20" spans="1:17" s="636" customFormat="1" ht="16.5">
      <c r="B20" s="80"/>
      <c r="C20" s="141"/>
      <c r="D20" s="144"/>
      <c r="E20" s="635"/>
      <c r="F20" s="651"/>
      <c r="G20" s="83"/>
      <c r="H20" s="86"/>
      <c r="J20" s="137"/>
      <c r="K20" s="138"/>
      <c r="L20" s="139"/>
      <c r="M20" s="139"/>
      <c r="N20" s="140"/>
      <c r="O20" s="139"/>
      <c r="P20" s="139"/>
      <c r="Q20" s="140"/>
    </row>
    <row r="21" spans="1:17" s="636" customFormat="1" ht="63.75">
      <c r="B21" s="80">
        <v>3</v>
      </c>
      <c r="C21" s="54" t="s">
        <v>1053</v>
      </c>
      <c r="D21" s="144"/>
      <c r="E21" s="635"/>
      <c r="F21" s="651"/>
      <c r="G21" s="83"/>
      <c r="H21" s="86"/>
      <c r="J21" s="137"/>
      <c r="K21" s="138"/>
      <c r="L21" s="139"/>
      <c r="M21" s="139"/>
      <c r="N21" s="140"/>
      <c r="O21" s="139"/>
      <c r="P21" s="139"/>
      <c r="Q21" s="140"/>
    </row>
    <row r="22" spans="1:17">
      <c r="C22" s="141" t="s">
        <v>73</v>
      </c>
      <c r="D22" s="96">
        <v>2</v>
      </c>
      <c r="H22" s="86">
        <f>D22*F22</f>
        <v>0</v>
      </c>
      <c r="J22" s="107"/>
    </row>
    <row r="23" spans="1:17" ht="15">
      <c r="J23" s="130"/>
    </row>
    <row r="24" spans="1:17" ht="76.5">
      <c r="B24" s="80">
        <v>4</v>
      </c>
      <c r="C24" s="54" t="s">
        <v>323</v>
      </c>
      <c r="J24" s="130"/>
    </row>
    <row r="25" spans="1:17" ht="15">
      <c r="C25" s="54" t="s">
        <v>86</v>
      </c>
      <c r="D25" s="96">
        <v>3.6</v>
      </c>
      <c r="H25" s="86">
        <f>D25*F25</f>
        <v>0</v>
      </c>
      <c r="J25" s="130"/>
    </row>
    <row r="26" spans="1:17" ht="102">
      <c r="B26" s="80">
        <v>5</v>
      </c>
      <c r="C26" s="54" t="s">
        <v>324</v>
      </c>
      <c r="J26" s="130"/>
    </row>
    <row r="27" spans="1:17" ht="15" customHeight="1">
      <c r="C27" s="67" t="s">
        <v>86</v>
      </c>
      <c r="D27" s="97">
        <v>6.2</v>
      </c>
      <c r="E27" s="100"/>
      <c r="F27" s="653"/>
      <c r="G27" s="100"/>
      <c r="H27" s="99">
        <f>D27*F27</f>
        <v>0</v>
      </c>
      <c r="J27" s="130"/>
    </row>
    <row r="28" spans="1:17" s="637" customFormat="1" ht="12.75" customHeight="1">
      <c r="B28" s="80"/>
      <c r="C28" s="54"/>
      <c r="D28" s="96"/>
      <c r="E28" s="83"/>
      <c r="F28" s="649"/>
      <c r="G28" s="83"/>
      <c r="H28" s="101">
        <f>SUM(H12:H27)</f>
        <v>0</v>
      </c>
      <c r="J28" s="120"/>
    </row>
    <row r="29" spans="1:17" s="637" customFormat="1" ht="12.75" customHeight="1">
      <c r="B29" s="80"/>
      <c r="C29" s="54"/>
      <c r="D29" s="96"/>
      <c r="E29" s="83"/>
      <c r="F29" s="649"/>
      <c r="G29" s="83"/>
      <c r="H29" s="102"/>
      <c r="J29" s="120"/>
    </row>
    <row r="30" spans="1:17" s="637" customFormat="1" ht="12.75" customHeight="1">
      <c r="A30"/>
      <c r="B30" s="632" t="s">
        <v>39</v>
      </c>
      <c r="C30" s="88" t="s">
        <v>54</v>
      </c>
      <c r="D30" s="633"/>
      <c r="E30" s="634"/>
      <c r="F30" s="650"/>
      <c r="G30" s="92"/>
      <c r="H30" s="93"/>
      <c r="J30" s="120"/>
    </row>
    <row r="31" spans="1:17" s="637" customFormat="1" ht="12" customHeight="1">
      <c r="A31"/>
      <c r="B31" s="80"/>
      <c r="C31" s="63"/>
      <c r="D31" s="109"/>
      <c r="E31" s="79"/>
      <c r="F31" s="649"/>
      <c r="G31" s="83"/>
      <c r="H31" s="86"/>
      <c r="J31" s="120"/>
    </row>
    <row r="32" spans="1:17" s="637" customFormat="1" ht="12.75" customHeight="1">
      <c r="A32"/>
      <c r="C32" s="63" t="s">
        <v>1157</v>
      </c>
      <c r="D32" s="638"/>
      <c r="E32" s="86"/>
      <c r="F32" s="654"/>
      <c r="G32" s="86"/>
      <c r="H32" s="86"/>
      <c r="J32" s="120"/>
    </row>
    <row r="33" spans="1:10" s="637" customFormat="1" ht="357">
      <c r="A33"/>
      <c r="B33" s="75"/>
      <c r="C33" s="54" t="s">
        <v>1054</v>
      </c>
      <c r="D33" s="638"/>
      <c r="E33" s="86"/>
      <c r="F33" s="654"/>
      <c r="G33" s="86"/>
      <c r="H33" s="86"/>
      <c r="J33" s="120"/>
    </row>
    <row r="34" spans="1:10" s="637" customFormat="1" ht="63.75">
      <c r="A34"/>
      <c r="B34" s="75"/>
      <c r="C34" s="142" t="s">
        <v>325</v>
      </c>
      <c r="D34" s="638"/>
      <c r="E34" s="86"/>
      <c r="F34" s="654"/>
      <c r="G34" s="86"/>
      <c r="H34" s="86"/>
      <c r="J34" s="120"/>
    </row>
    <row r="35" spans="1:10" s="637" customFormat="1">
      <c r="A35"/>
      <c r="B35" s="75"/>
      <c r="C35" s="639"/>
      <c r="D35" s="638"/>
      <c r="E35" s="86"/>
      <c r="F35" s="654"/>
      <c r="G35" s="86"/>
      <c r="H35" s="86"/>
      <c r="J35" s="120"/>
    </row>
    <row r="36" spans="1:10" s="637" customFormat="1">
      <c r="A36"/>
      <c r="B36" s="80">
        <v>1</v>
      </c>
      <c r="C36" s="106" t="s">
        <v>1056</v>
      </c>
      <c r="D36" s="96"/>
      <c r="E36" s="83"/>
      <c r="F36" s="649"/>
      <c r="G36" s="83"/>
      <c r="H36" s="86"/>
      <c r="J36" s="120"/>
    </row>
    <row r="37" spans="1:10" s="637" customFormat="1" ht="38.25">
      <c r="A37"/>
      <c r="B37" s="75"/>
      <c r="C37" s="54" t="s">
        <v>1055</v>
      </c>
      <c r="D37" s="96"/>
      <c r="E37" s="83"/>
      <c r="F37" s="649"/>
      <c r="G37" s="83"/>
      <c r="H37" s="86"/>
      <c r="J37" s="120"/>
    </row>
    <row r="38" spans="1:10" s="637" customFormat="1">
      <c r="A38"/>
      <c r="B38" s="75"/>
      <c r="C38" s="106" t="s">
        <v>326</v>
      </c>
      <c r="D38" s="96">
        <v>40.69</v>
      </c>
      <c r="E38" s="83"/>
      <c r="F38" s="649"/>
      <c r="G38" s="83"/>
      <c r="H38" s="86">
        <f>D38*F38</f>
        <v>0</v>
      </c>
      <c r="J38" s="120"/>
    </row>
    <row r="39" spans="1:10" s="637" customFormat="1" ht="38.25">
      <c r="A39"/>
      <c r="B39" s="75"/>
      <c r="C39" s="54" t="s">
        <v>327</v>
      </c>
      <c r="D39" s="96"/>
      <c r="E39" s="83"/>
      <c r="F39" s="649"/>
      <c r="G39" s="83"/>
      <c r="H39" s="86"/>
      <c r="J39" s="120"/>
    </row>
    <row r="40" spans="1:10" s="637" customFormat="1">
      <c r="A40"/>
      <c r="B40" s="75"/>
      <c r="C40" s="106" t="s">
        <v>326</v>
      </c>
      <c r="D40" s="96">
        <v>37.869999999999997</v>
      </c>
      <c r="E40" s="83"/>
      <c r="F40" s="649"/>
      <c r="G40" s="83"/>
      <c r="H40" s="86">
        <f t="shared" ref="H40:H44" si="0">D40*F40</f>
        <v>0</v>
      </c>
      <c r="J40" s="120"/>
    </row>
    <row r="41" spans="1:10" s="637" customFormat="1" ht="25.5">
      <c r="A41"/>
      <c r="B41" s="75"/>
      <c r="C41" s="54" t="s">
        <v>328</v>
      </c>
      <c r="D41" s="96"/>
      <c r="E41" s="83"/>
      <c r="F41" s="649"/>
      <c r="G41" s="83"/>
      <c r="H41" s="86"/>
      <c r="J41" s="120"/>
    </row>
    <row r="42" spans="1:10" s="637" customFormat="1">
      <c r="A42"/>
      <c r="B42" s="75"/>
      <c r="C42" s="106" t="s">
        <v>75</v>
      </c>
      <c r="D42" s="96">
        <v>5</v>
      </c>
      <c r="E42" s="83"/>
      <c r="F42" s="649"/>
      <c r="G42" s="83"/>
      <c r="H42" s="86">
        <f t="shared" ref="H42" si="1">D42*F42</f>
        <v>0</v>
      </c>
      <c r="J42" s="120"/>
    </row>
    <row r="43" spans="1:10" s="637" customFormat="1" ht="25.5">
      <c r="A43"/>
      <c r="B43" s="75"/>
      <c r="C43" s="106" t="s">
        <v>1158</v>
      </c>
      <c r="D43" s="96"/>
      <c r="E43" s="83"/>
      <c r="F43" s="649"/>
      <c r="G43" s="83"/>
      <c r="H43" s="86"/>
      <c r="J43" s="120"/>
    </row>
    <row r="44" spans="1:10" s="637" customFormat="1">
      <c r="A44"/>
      <c r="B44" s="75"/>
      <c r="C44" s="106" t="s">
        <v>326</v>
      </c>
      <c r="D44" s="96">
        <v>86.3</v>
      </c>
      <c r="E44" s="83"/>
      <c r="F44" s="649"/>
      <c r="G44" s="83"/>
      <c r="H44" s="86">
        <f t="shared" si="0"/>
        <v>0</v>
      </c>
      <c r="J44" s="120"/>
    </row>
    <row r="45" spans="1:10" s="637" customFormat="1" ht="25.5">
      <c r="A45"/>
      <c r="B45" s="75"/>
      <c r="C45" s="106" t="s">
        <v>1057</v>
      </c>
      <c r="D45" s="96"/>
      <c r="E45" s="83"/>
      <c r="F45" s="649"/>
      <c r="G45" s="83"/>
      <c r="H45" s="86"/>
      <c r="J45" s="120"/>
    </row>
    <row r="46" spans="1:10" s="637" customFormat="1">
      <c r="A46"/>
      <c r="B46" s="75"/>
      <c r="C46" s="106" t="s">
        <v>75</v>
      </c>
      <c r="D46" s="96">
        <v>5</v>
      </c>
      <c r="E46" s="83"/>
      <c r="F46" s="649"/>
      <c r="G46" s="83"/>
      <c r="H46" s="86">
        <f t="shared" ref="H46" si="2">D46*F46</f>
        <v>0</v>
      </c>
      <c r="J46" s="120"/>
    </row>
    <row r="47" spans="1:10" s="637" customFormat="1">
      <c r="A47"/>
      <c r="B47" s="75"/>
      <c r="C47" s="106" t="s">
        <v>329</v>
      </c>
      <c r="D47" s="143">
        <f>SUM(D38+D40+D44)*0.05</f>
        <v>8.2430000000000003</v>
      </c>
      <c r="E47" s="144"/>
      <c r="F47" s="655"/>
      <c r="G47" s="144"/>
      <c r="H47" s="86">
        <f>D47*F47</f>
        <v>0</v>
      </c>
      <c r="J47" s="120"/>
    </row>
    <row r="48" spans="1:10" s="637" customFormat="1">
      <c r="A48"/>
      <c r="B48" s="75"/>
      <c r="C48" s="106"/>
      <c r="D48" s="143"/>
      <c r="E48" s="144"/>
      <c r="F48" s="655"/>
      <c r="G48" s="144"/>
      <c r="H48" s="86"/>
      <c r="J48" s="120"/>
    </row>
    <row r="49" spans="1:10" s="637" customFormat="1" ht="25.5">
      <c r="A49"/>
      <c r="B49" s="80">
        <v>2</v>
      </c>
      <c r="C49" s="106" t="s">
        <v>1058</v>
      </c>
      <c r="D49" s="96"/>
      <c r="E49" s="83"/>
      <c r="F49" s="649"/>
      <c r="G49" s="83"/>
      <c r="H49" s="86"/>
      <c r="J49" s="120"/>
    </row>
    <row r="50" spans="1:10" s="637" customFormat="1" ht="38.25">
      <c r="A50"/>
      <c r="B50" s="75"/>
      <c r="C50" s="106" t="s">
        <v>330</v>
      </c>
      <c r="D50" s="96"/>
      <c r="E50" s="83"/>
      <c r="F50" s="649"/>
      <c r="G50" s="83"/>
      <c r="H50" s="86"/>
      <c r="J50" s="120"/>
    </row>
    <row r="51" spans="1:10" s="637" customFormat="1">
      <c r="A51"/>
      <c r="B51" s="75"/>
      <c r="C51" s="106" t="s">
        <v>326</v>
      </c>
      <c r="D51" s="96">
        <v>136.12</v>
      </c>
      <c r="E51" s="83"/>
      <c r="F51" s="649"/>
      <c r="G51" s="83"/>
      <c r="H51" s="86">
        <f t="shared" ref="H51:H57" si="3">D51*F51</f>
        <v>0</v>
      </c>
      <c r="J51" s="120"/>
    </row>
    <row r="52" spans="1:10" s="637" customFormat="1" ht="38.25">
      <c r="A52"/>
      <c r="B52" s="75"/>
      <c r="C52" s="106" t="s">
        <v>331</v>
      </c>
      <c r="D52" s="96"/>
      <c r="E52" s="83"/>
      <c r="F52" s="649"/>
      <c r="G52" s="83"/>
      <c r="H52" s="86"/>
      <c r="J52" s="120"/>
    </row>
    <row r="53" spans="1:10" s="637" customFormat="1">
      <c r="A53"/>
      <c r="B53" s="75"/>
      <c r="C53" s="106" t="s">
        <v>326</v>
      </c>
      <c r="D53" s="96">
        <v>116.43</v>
      </c>
      <c r="E53" s="83"/>
      <c r="F53" s="649"/>
      <c r="G53" s="83"/>
      <c r="H53" s="86">
        <f t="shared" ref="H53" si="4">D53*F53</f>
        <v>0</v>
      </c>
      <c r="J53" s="120"/>
    </row>
    <row r="54" spans="1:10" s="637" customFormat="1" ht="25.5">
      <c r="A54"/>
      <c r="B54" s="75"/>
      <c r="C54" s="106" t="s">
        <v>328</v>
      </c>
      <c r="D54" s="96"/>
      <c r="E54" s="83"/>
      <c r="F54" s="649"/>
      <c r="G54" s="83"/>
      <c r="H54" s="86">
        <f t="shared" si="3"/>
        <v>0</v>
      </c>
      <c r="J54" s="120"/>
    </row>
    <row r="55" spans="1:10" s="637" customFormat="1">
      <c r="A55"/>
      <c r="B55" s="75"/>
      <c r="C55" s="106" t="s">
        <v>75</v>
      </c>
      <c r="D55" s="96">
        <v>14</v>
      </c>
      <c r="E55" s="83"/>
      <c r="F55" s="649"/>
      <c r="G55" s="83"/>
      <c r="H55" s="86">
        <f t="shared" si="3"/>
        <v>0</v>
      </c>
      <c r="J55" s="120"/>
    </row>
    <row r="56" spans="1:10" s="637" customFormat="1" ht="25.5">
      <c r="A56"/>
      <c r="B56" s="75"/>
      <c r="C56" s="106" t="s">
        <v>1159</v>
      </c>
      <c r="D56" s="96"/>
      <c r="E56" s="83"/>
      <c r="F56" s="649"/>
      <c r="G56" s="83"/>
      <c r="H56" s="86"/>
      <c r="J56" s="120"/>
    </row>
    <row r="57" spans="1:10" s="637" customFormat="1">
      <c r="A57"/>
      <c r="B57" s="75"/>
      <c r="C57" s="106" t="s">
        <v>326</v>
      </c>
      <c r="D57" s="96">
        <v>210.5</v>
      </c>
      <c r="E57" s="83"/>
      <c r="F57" s="649"/>
      <c r="G57" s="83"/>
      <c r="H57" s="86">
        <f t="shared" si="3"/>
        <v>0</v>
      </c>
      <c r="J57" s="120"/>
    </row>
    <row r="58" spans="1:10" s="637" customFormat="1" ht="25.5">
      <c r="A58"/>
      <c r="B58" s="75"/>
      <c r="C58" s="106" t="s">
        <v>1057</v>
      </c>
      <c r="D58" s="96"/>
      <c r="E58" s="83"/>
      <c r="F58" s="649"/>
      <c r="G58" s="83"/>
      <c r="H58" s="86"/>
      <c r="J58" s="120"/>
    </row>
    <row r="59" spans="1:10" s="637" customFormat="1">
      <c r="A59"/>
      <c r="B59" s="75"/>
      <c r="C59" s="106" t="s">
        <v>75</v>
      </c>
      <c r="D59" s="96">
        <v>14</v>
      </c>
      <c r="E59" s="83"/>
      <c r="F59" s="649"/>
      <c r="G59" s="83"/>
      <c r="H59" s="86">
        <f t="shared" ref="H59" si="5">D59*F59</f>
        <v>0</v>
      </c>
      <c r="J59" s="120"/>
    </row>
    <row r="60" spans="1:10" s="637" customFormat="1">
      <c r="A60"/>
      <c r="B60" s="75"/>
      <c r="C60" s="106" t="s">
        <v>329</v>
      </c>
      <c r="D60" s="143">
        <f>SUM(D51+D53+D57)*0.05</f>
        <v>23.152500000000003</v>
      </c>
      <c r="E60" s="144"/>
      <c r="F60" s="655"/>
      <c r="G60" s="83"/>
      <c r="H60" s="86">
        <f>D60*F60</f>
        <v>0</v>
      </c>
      <c r="J60" s="120"/>
    </row>
    <row r="61" spans="1:10" s="637" customFormat="1">
      <c r="A61"/>
      <c r="B61" s="75"/>
      <c r="C61" s="106"/>
      <c r="D61" s="96"/>
      <c r="E61" s="83"/>
      <c r="F61" s="649"/>
      <c r="G61" s="83"/>
      <c r="H61" s="86"/>
      <c r="J61" s="120"/>
    </row>
    <row r="62" spans="1:10" s="637" customFormat="1" ht="25.5">
      <c r="A62"/>
      <c r="B62" s="80">
        <v>3</v>
      </c>
      <c r="C62" s="106" t="s">
        <v>1059</v>
      </c>
      <c r="D62" s="96"/>
      <c r="E62" s="83"/>
      <c r="F62" s="649"/>
      <c r="G62" s="83"/>
      <c r="H62" s="86"/>
      <c r="J62" s="120"/>
    </row>
    <row r="63" spans="1:10" s="637" customFormat="1" ht="38.25">
      <c r="A63"/>
      <c r="B63" s="75"/>
      <c r="C63" s="106" t="s">
        <v>332</v>
      </c>
      <c r="D63" s="96"/>
      <c r="E63" s="83"/>
      <c r="F63" s="649"/>
      <c r="G63" s="83"/>
      <c r="H63" s="86"/>
      <c r="J63" s="120"/>
    </row>
    <row r="64" spans="1:10" s="637" customFormat="1">
      <c r="A64"/>
      <c r="B64" s="75"/>
      <c r="C64" s="106" t="s">
        <v>326</v>
      </c>
      <c r="D64" s="96">
        <v>104.09</v>
      </c>
      <c r="E64" s="83"/>
      <c r="F64" s="649"/>
      <c r="G64" s="83"/>
      <c r="H64" s="86">
        <f t="shared" ref="H64:H72" si="6">D64*F64</f>
        <v>0</v>
      </c>
      <c r="J64" s="120"/>
    </row>
    <row r="65" spans="1:10" s="637" customFormat="1" ht="38.25">
      <c r="A65"/>
      <c r="B65" s="75"/>
      <c r="C65" s="106" t="s">
        <v>333</v>
      </c>
      <c r="D65" s="96"/>
      <c r="E65" s="83"/>
      <c r="F65" s="649"/>
      <c r="G65" s="83"/>
      <c r="H65" s="86"/>
      <c r="J65" s="120"/>
    </row>
    <row r="66" spans="1:10" s="637" customFormat="1">
      <c r="A66"/>
      <c r="B66" s="75"/>
      <c r="C66" s="106" t="s">
        <v>326</v>
      </c>
      <c r="D66" s="96">
        <v>87.23</v>
      </c>
      <c r="E66" s="83"/>
      <c r="F66" s="649"/>
      <c r="G66" s="83"/>
      <c r="H66" s="86">
        <f t="shared" ref="H66" si="7">D66*F66</f>
        <v>0</v>
      </c>
      <c r="J66" s="120"/>
    </row>
    <row r="67" spans="1:10" s="637" customFormat="1" ht="25.5">
      <c r="A67"/>
      <c r="B67" s="75"/>
      <c r="C67" s="106" t="s">
        <v>328</v>
      </c>
      <c r="D67" s="96"/>
      <c r="E67" s="83"/>
      <c r="F67" s="649"/>
      <c r="G67" s="83"/>
      <c r="H67" s="86"/>
      <c r="J67" s="120"/>
    </row>
    <row r="68" spans="1:10" s="637" customFormat="1">
      <c r="A68"/>
      <c r="B68" s="75"/>
      <c r="C68" s="106" t="s">
        <v>75</v>
      </c>
      <c r="D68" s="96">
        <v>13</v>
      </c>
      <c r="E68" s="83"/>
      <c r="F68" s="649"/>
      <c r="G68" s="83"/>
      <c r="H68" s="86">
        <f t="shared" si="6"/>
        <v>0</v>
      </c>
      <c r="J68" s="120"/>
    </row>
    <row r="69" spans="1:10" s="637" customFormat="1" ht="25.5">
      <c r="A69"/>
      <c r="B69" s="75"/>
      <c r="C69" s="106" t="s">
        <v>1160</v>
      </c>
      <c r="D69" s="96"/>
      <c r="E69" s="83"/>
      <c r="F69" s="649"/>
      <c r="G69" s="83"/>
      <c r="H69" s="86"/>
      <c r="J69" s="120"/>
    </row>
    <row r="70" spans="1:10" s="637" customFormat="1">
      <c r="A70"/>
      <c r="B70" s="75"/>
      <c r="C70" s="106" t="s">
        <v>326</v>
      </c>
      <c r="D70" s="96">
        <v>204.18</v>
      </c>
      <c r="E70" s="83"/>
      <c r="F70" s="649"/>
      <c r="G70" s="83"/>
      <c r="H70" s="86">
        <f t="shared" si="6"/>
        <v>0</v>
      </c>
      <c r="J70" s="120"/>
    </row>
    <row r="71" spans="1:10" s="637" customFormat="1" ht="38.25">
      <c r="A71"/>
      <c r="B71" s="75"/>
      <c r="C71" s="106" t="s">
        <v>1060</v>
      </c>
      <c r="D71" s="96"/>
      <c r="E71" s="83"/>
      <c r="F71" s="649"/>
      <c r="G71" s="83"/>
      <c r="H71" s="86"/>
      <c r="J71" s="120"/>
    </row>
    <row r="72" spans="1:10" s="637" customFormat="1">
      <c r="A72"/>
      <c r="B72" s="75"/>
      <c r="C72" s="106" t="s">
        <v>75</v>
      </c>
      <c r="D72" s="96">
        <v>13</v>
      </c>
      <c r="E72" s="83"/>
      <c r="F72" s="649"/>
      <c r="G72" s="83"/>
      <c r="H72" s="86">
        <f t="shared" si="6"/>
        <v>0</v>
      </c>
      <c r="J72" s="120"/>
    </row>
    <row r="73" spans="1:10" s="637" customFormat="1">
      <c r="A73"/>
      <c r="B73" s="75"/>
      <c r="C73" s="106" t="s">
        <v>329</v>
      </c>
      <c r="D73" s="143">
        <f>SUM(D64+D66+D70)*0.05</f>
        <v>19.775000000000002</v>
      </c>
      <c r="E73" s="144"/>
      <c r="F73" s="655"/>
      <c r="G73" s="83"/>
      <c r="H73" s="86">
        <f>D73*F73</f>
        <v>0</v>
      </c>
      <c r="J73" s="120"/>
    </row>
    <row r="74" spans="1:10" s="637" customFormat="1">
      <c r="A74"/>
      <c r="B74" s="75"/>
      <c r="C74" s="106"/>
      <c r="D74" s="96"/>
      <c r="E74" s="83"/>
      <c r="F74" s="649"/>
      <c r="G74" s="83"/>
      <c r="H74" s="86"/>
      <c r="J74" s="120"/>
    </row>
    <row r="75" spans="1:10" s="637" customFormat="1" ht="25.5">
      <c r="A75"/>
      <c r="B75" s="80">
        <v>4</v>
      </c>
      <c r="C75" s="106" t="s">
        <v>334</v>
      </c>
      <c r="D75" s="96"/>
      <c r="E75" s="83"/>
      <c r="F75" s="649"/>
      <c r="G75" s="83"/>
      <c r="H75" s="86"/>
      <c r="J75" s="120"/>
    </row>
    <row r="76" spans="1:10" s="637" customFormat="1" ht="25.5">
      <c r="A76"/>
      <c r="B76" s="75"/>
      <c r="C76" s="106" t="s">
        <v>335</v>
      </c>
      <c r="D76" s="96"/>
      <c r="E76" s="83"/>
      <c r="F76" s="649"/>
      <c r="G76" s="83"/>
      <c r="H76" s="86"/>
      <c r="J76" s="120"/>
    </row>
    <row r="77" spans="1:10" s="637" customFormat="1">
      <c r="A77"/>
      <c r="B77" s="75"/>
      <c r="C77" s="106" t="s">
        <v>326</v>
      </c>
      <c r="D77" s="96">
        <v>52.39</v>
      </c>
      <c r="E77" s="83"/>
      <c r="F77" s="649"/>
      <c r="G77" s="83"/>
      <c r="H77" s="86">
        <f t="shared" ref="H77:H79" si="8">D77*F77</f>
        <v>0</v>
      </c>
      <c r="J77" s="120"/>
    </row>
    <row r="78" spans="1:10" s="637" customFormat="1" ht="25.5">
      <c r="A78"/>
      <c r="B78" s="75"/>
      <c r="C78" s="106" t="s">
        <v>1061</v>
      </c>
      <c r="D78" s="96"/>
      <c r="E78" s="83"/>
      <c r="F78" s="649"/>
      <c r="G78" s="83"/>
      <c r="H78" s="86"/>
      <c r="J78" s="120"/>
    </row>
    <row r="79" spans="1:10" s="637" customFormat="1">
      <c r="A79"/>
      <c r="B79" s="75"/>
      <c r="C79" s="106" t="s">
        <v>75</v>
      </c>
      <c r="D79" s="96">
        <v>4</v>
      </c>
      <c r="E79" s="83"/>
      <c r="F79" s="649"/>
      <c r="G79" s="83"/>
      <c r="H79" s="86">
        <f t="shared" si="8"/>
        <v>0</v>
      </c>
      <c r="J79" s="120"/>
    </row>
    <row r="80" spans="1:10" s="637" customFormat="1">
      <c r="A80"/>
      <c r="B80" s="75"/>
      <c r="C80" s="106" t="s">
        <v>336</v>
      </c>
      <c r="D80" s="143">
        <f>SUM(D77)*0.05</f>
        <v>2.6195000000000004</v>
      </c>
      <c r="E80" s="144"/>
      <c r="F80" s="655"/>
      <c r="G80" s="83"/>
      <c r="H80" s="86">
        <f>D80*F80</f>
        <v>0</v>
      </c>
      <c r="J80" s="120"/>
    </row>
    <row r="81" spans="1:10" s="637" customFormat="1">
      <c r="A81"/>
      <c r="B81" s="80">
        <v>5</v>
      </c>
      <c r="C81" s="106" t="s">
        <v>1062</v>
      </c>
      <c r="D81" s="96"/>
      <c r="E81" s="83"/>
      <c r="F81" s="649"/>
      <c r="G81" s="83"/>
      <c r="H81" s="86"/>
      <c r="J81" s="120"/>
    </row>
    <row r="82" spans="1:10" s="637" customFormat="1" ht="25.5">
      <c r="A82"/>
      <c r="B82" s="75"/>
      <c r="C82" s="106" t="s">
        <v>1161</v>
      </c>
      <c r="D82" s="96"/>
      <c r="E82" s="83"/>
      <c r="F82" s="649"/>
      <c r="G82" s="83"/>
      <c r="H82" s="86"/>
      <c r="J82" s="120"/>
    </row>
    <row r="83" spans="1:10" s="637" customFormat="1">
      <c r="A83"/>
      <c r="B83" s="75"/>
      <c r="C83" s="106" t="s">
        <v>326</v>
      </c>
      <c r="D83" s="96">
        <v>151.02000000000001</v>
      </c>
      <c r="E83" s="83"/>
      <c r="F83" s="649"/>
      <c r="G83" s="83"/>
      <c r="H83" s="86">
        <f t="shared" ref="H83:H85" si="9">D83*F83</f>
        <v>0</v>
      </c>
      <c r="J83" s="120"/>
    </row>
    <row r="84" spans="1:10" s="637" customFormat="1" ht="38.25">
      <c r="A84"/>
      <c r="B84" s="75"/>
      <c r="C84" s="106" t="s">
        <v>1162</v>
      </c>
      <c r="D84" s="96"/>
      <c r="E84" s="83"/>
      <c r="F84" s="649"/>
      <c r="G84" s="83"/>
      <c r="H84" s="86"/>
      <c r="J84" s="120"/>
    </row>
    <row r="85" spans="1:10" s="637" customFormat="1">
      <c r="A85"/>
      <c r="B85" s="75"/>
      <c r="C85" s="106" t="s">
        <v>75</v>
      </c>
      <c r="D85" s="96">
        <v>6</v>
      </c>
      <c r="E85" s="83"/>
      <c r="F85" s="649"/>
      <c r="G85" s="83"/>
      <c r="H85" s="86">
        <f t="shared" si="9"/>
        <v>0</v>
      </c>
      <c r="J85" s="120"/>
    </row>
    <row r="86" spans="1:10" s="637" customFormat="1" ht="42" customHeight="1">
      <c r="A86"/>
      <c r="B86" s="75"/>
      <c r="C86" s="106" t="s">
        <v>337</v>
      </c>
      <c r="D86" s="96"/>
      <c r="E86" s="83"/>
      <c r="F86" s="649"/>
      <c r="G86" s="83"/>
      <c r="H86" s="86"/>
      <c r="J86" s="120"/>
    </row>
    <row r="87" spans="1:10" s="637" customFormat="1">
      <c r="A87"/>
      <c r="B87" s="75"/>
      <c r="C87" s="106" t="s">
        <v>75</v>
      </c>
      <c r="D87" s="96">
        <v>3</v>
      </c>
      <c r="E87" s="83"/>
      <c r="F87" s="649"/>
      <c r="G87" s="83"/>
      <c r="H87" s="86">
        <f t="shared" ref="H87" si="10">D87*F87</f>
        <v>0</v>
      </c>
      <c r="J87" s="120"/>
    </row>
    <row r="88" spans="1:10" s="637" customFormat="1">
      <c r="A88"/>
      <c r="B88" s="75"/>
      <c r="C88" s="106" t="s">
        <v>338</v>
      </c>
      <c r="D88" s="143">
        <f>SUM(D83)*0.05</f>
        <v>7.551000000000001</v>
      </c>
      <c r="E88" s="144"/>
      <c r="F88" s="655"/>
      <c r="G88" s="83"/>
      <c r="H88" s="86">
        <f>D88*F88</f>
        <v>0</v>
      </c>
      <c r="J88" s="120"/>
    </row>
    <row r="89" spans="1:10" s="637" customFormat="1">
      <c r="A89"/>
      <c r="B89" s="75"/>
      <c r="C89" s="106"/>
      <c r="D89" s="96"/>
      <c r="E89" s="83"/>
      <c r="F89" s="649"/>
      <c r="G89" s="83"/>
      <c r="H89" s="86"/>
      <c r="J89" s="120"/>
    </row>
    <row r="90" spans="1:10" s="637" customFormat="1" ht="25.5">
      <c r="A90"/>
      <c r="B90" s="80">
        <v>6</v>
      </c>
      <c r="C90" s="106" t="s">
        <v>1063</v>
      </c>
      <c r="D90" s="96"/>
      <c r="E90" s="83"/>
      <c r="F90" s="649"/>
      <c r="G90" s="83"/>
      <c r="H90" s="86"/>
      <c r="J90" s="120"/>
    </row>
    <row r="91" spans="1:10" s="637" customFormat="1" ht="38.25">
      <c r="A91"/>
      <c r="B91" s="75"/>
      <c r="C91" s="106" t="s">
        <v>339</v>
      </c>
      <c r="D91" s="96"/>
      <c r="E91" s="83"/>
      <c r="F91" s="649"/>
      <c r="G91" s="83"/>
      <c r="H91" s="86"/>
      <c r="J91" s="120"/>
    </row>
    <row r="92" spans="1:10" s="637" customFormat="1">
      <c r="A92"/>
      <c r="B92" s="75"/>
      <c r="C92" s="106" t="s">
        <v>326</v>
      </c>
      <c r="D92" s="96">
        <v>56.14</v>
      </c>
      <c r="E92" s="83"/>
      <c r="F92" s="649"/>
      <c r="G92" s="83"/>
      <c r="H92" s="86">
        <f t="shared" ref="H92:H98" si="11">D92*F92</f>
        <v>0</v>
      </c>
      <c r="J92" s="120"/>
    </row>
    <row r="93" spans="1:10" s="637" customFormat="1" ht="38.25">
      <c r="A93"/>
      <c r="B93" s="75"/>
      <c r="C93" s="106" t="s">
        <v>1163</v>
      </c>
      <c r="D93" s="96"/>
      <c r="E93" s="83"/>
      <c r="F93" s="649"/>
      <c r="G93" s="83"/>
      <c r="H93" s="86"/>
      <c r="J93" s="120"/>
    </row>
    <row r="94" spans="1:10" s="637" customFormat="1">
      <c r="A94"/>
      <c r="B94" s="75"/>
      <c r="C94" s="106" t="s">
        <v>326</v>
      </c>
      <c r="D94" s="96">
        <v>38.9</v>
      </c>
      <c r="E94" s="83"/>
      <c r="F94" s="649"/>
      <c r="G94" s="83"/>
      <c r="H94" s="86">
        <f t="shared" ref="H94" si="12">D94*F94</f>
        <v>0</v>
      </c>
      <c r="J94" s="120"/>
    </row>
    <row r="95" spans="1:10" s="637" customFormat="1" ht="25.5">
      <c r="A95"/>
      <c r="B95" s="75"/>
      <c r="C95" s="106" t="s">
        <v>328</v>
      </c>
      <c r="D95" s="96"/>
      <c r="E95" s="83"/>
      <c r="F95" s="649"/>
      <c r="G95" s="83"/>
      <c r="H95" s="86"/>
      <c r="J95" s="120"/>
    </row>
    <row r="96" spans="1:10" s="637" customFormat="1">
      <c r="A96"/>
      <c r="B96" s="75"/>
      <c r="C96" s="106" t="s">
        <v>75</v>
      </c>
      <c r="D96" s="96">
        <v>6</v>
      </c>
      <c r="E96" s="83"/>
      <c r="F96" s="649"/>
      <c r="G96" s="83"/>
      <c r="H96" s="86">
        <f t="shared" si="11"/>
        <v>0</v>
      </c>
      <c r="J96" s="120"/>
    </row>
    <row r="97" spans="1:10" s="637" customFormat="1" ht="25.5">
      <c r="A97"/>
      <c r="B97" s="75"/>
      <c r="C97" s="106" t="s">
        <v>340</v>
      </c>
      <c r="D97" s="96"/>
      <c r="E97" s="83"/>
      <c r="F97" s="649"/>
      <c r="G97" s="83"/>
      <c r="H97" s="86"/>
      <c r="J97" s="120"/>
    </row>
    <row r="98" spans="1:10" s="637" customFormat="1">
      <c r="B98" s="75"/>
      <c r="C98" s="106" t="s">
        <v>326</v>
      </c>
      <c r="D98" s="145">
        <v>49.31</v>
      </c>
      <c r="E98" s="146"/>
      <c r="F98" s="656"/>
      <c r="G98" s="146"/>
      <c r="H98" s="147">
        <f t="shared" si="11"/>
        <v>0</v>
      </c>
      <c r="J98" s="120"/>
    </row>
    <row r="99" spans="1:10" s="637" customFormat="1" ht="25.5">
      <c r="A99"/>
      <c r="B99" s="75"/>
      <c r="C99" s="106" t="s">
        <v>1057</v>
      </c>
      <c r="D99" s="96"/>
      <c r="E99" s="83"/>
      <c r="F99" s="649"/>
      <c r="G99" s="83"/>
      <c r="H99" s="86"/>
      <c r="J99" s="120"/>
    </row>
    <row r="100" spans="1:10" s="637" customFormat="1">
      <c r="A100"/>
      <c r="B100" s="75"/>
      <c r="C100" s="106" t="s">
        <v>75</v>
      </c>
      <c r="D100" s="96">
        <v>6</v>
      </c>
      <c r="E100" s="83"/>
      <c r="F100" s="649"/>
      <c r="G100" s="83"/>
      <c r="H100" s="86">
        <f t="shared" ref="H100" si="13">D100*F100</f>
        <v>0</v>
      </c>
      <c r="J100" s="120"/>
    </row>
    <row r="101" spans="1:10" s="637" customFormat="1" ht="51">
      <c r="A101"/>
      <c r="B101" s="75"/>
      <c r="C101" s="54" t="s">
        <v>341</v>
      </c>
      <c r="D101" s="96"/>
      <c r="E101" s="83"/>
      <c r="F101" s="649"/>
      <c r="G101" s="83"/>
      <c r="H101" s="86"/>
      <c r="J101" s="120"/>
    </row>
    <row r="102" spans="1:10" s="637" customFormat="1">
      <c r="A102"/>
      <c r="B102" s="75"/>
      <c r="C102" s="106" t="s">
        <v>326</v>
      </c>
      <c r="D102" s="96">
        <v>39.81</v>
      </c>
      <c r="E102" s="83"/>
      <c r="F102" s="649"/>
      <c r="G102" s="83"/>
      <c r="H102" s="86">
        <f t="shared" ref="H102" si="14">D102*F102</f>
        <v>0</v>
      </c>
      <c r="J102" s="120"/>
    </row>
    <row r="103" spans="1:10" s="637" customFormat="1">
      <c r="A103"/>
      <c r="B103" s="75"/>
      <c r="C103" s="106" t="s">
        <v>342</v>
      </c>
      <c r="D103" s="143">
        <f>SUM(D92+D94+D98+D102)*0.05</f>
        <v>9.2080000000000002</v>
      </c>
      <c r="E103" s="144"/>
      <c r="F103" s="655"/>
      <c r="G103" s="83"/>
      <c r="H103" s="86">
        <f>D103*F103</f>
        <v>0</v>
      </c>
      <c r="J103" s="120"/>
    </row>
    <row r="104" spans="1:10" s="637" customFormat="1">
      <c r="A104"/>
      <c r="B104" s="75"/>
      <c r="C104" s="106"/>
      <c r="D104" s="148"/>
      <c r="E104" s="83"/>
      <c r="F104" s="657"/>
      <c r="G104" s="83"/>
      <c r="H104" s="86"/>
      <c r="J104" s="120"/>
    </row>
    <row r="105" spans="1:10" s="637" customFormat="1" ht="25.5">
      <c r="A105"/>
      <c r="B105" s="80">
        <v>7</v>
      </c>
      <c r="C105" s="106" t="s">
        <v>1064</v>
      </c>
      <c r="D105" s="96"/>
      <c r="E105" s="83"/>
      <c r="F105" s="649"/>
      <c r="G105" s="83"/>
      <c r="H105" s="86"/>
      <c r="J105" s="120"/>
    </row>
    <row r="106" spans="1:10" s="637" customFormat="1" ht="38.25">
      <c r="A106"/>
      <c r="B106" s="75"/>
      <c r="C106" s="106" t="s">
        <v>1164</v>
      </c>
      <c r="D106" s="96"/>
      <c r="E106" s="83"/>
      <c r="F106" s="649"/>
      <c r="G106" s="83"/>
      <c r="H106" s="86"/>
      <c r="J106" s="120"/>
    </row>
    <row r="107" spans="1:10" s="637" customFormat="1">
      <c r="A107"/>
      <c r="B107" s="75"/>
      <c r="C107" s="106" t="s">
        <v>326</v>
      </c>
      <c r="D107" s="96">
        <v>45.22</v>
      </c>
      <c r="E107" s="83"/>
      <c r="F107" s="649"/>
      <c r="G107" s="83"/>
      <c r="H107" s="86">
        <f t="shared" ref="H107:H117" si="15">D107*F107</f>
        <v>0</v>
      </c>
      <c r="J107" s="120"/>
    </row>
    <row r="108" spans="1:10" s="637" customFormat="1" ht="38.25">
      <c r="A108"/>
      <c r="B108" s="75"/>
      <c r="C108" s="106" t="s">
        <v>1165</v>
      </c>
      <c r="D108" s="96"/>
      <c r="E108" s="83"/>
      <c r="F108" s="649"/>
      <c r="G108" s="83"/>
      <c r="H108" s="86"/>
      <c r="J108" s="120"/>
    </row>
    <row r="109" spans="1:10" s="637" customFormat="1">
      <c r="A109"/>
      <c r="B109" s="75"/>
      <c r="C109" s="106" t="s">
        <v>326</v>
      </c>
      <c r="D109" s="96">
        <v>24.87</v>
      </c>
      <c r="E109" s="83"/>
      <c r="F109" s="649"/>
      <c r="G109" s="83"/>
      <c r="H109" s="86">
        <f t="shared" ref="H109" si="16">D109*F109</f>
        <v>0</v>
      </c>
      <c r="J109" s="120"/>
    </row>
    <row r="110" spans="1:10" s="637" customFormat="1" ht="25.5">
      <c r="A110"/>
      <c r="B110" s="75"/>
      <c r="C110" s="106" t="s">
        <v>328</v>
      </c>
      <c r="D110" s="96"/>
      <c r="E110" s="83"/>
      <c r="F110" s="649"/>
      <c r="G110" s="83"/>
      <c r="H110" s="86"/>
      <c r="J110" s="120"/>
    </row>
    <row r="111" spans="1:10" s="637" customFormat="1">
      <c r="A111"/>
      <c r="B111" s="75"/>
      <c r="C111" s="106" t="s">
        <v>75</v>
      </c>
      <c r="D111" s="96">
        <v>5</v>
      </c>
      <c r="E111" s="83"/>
      <c r="F111" s="649"/>
      <c r="G111" s="83"/>
      <c r="H111" s="86">
        <f t="shared" si="15"/>
        <v>0</v>
      </c>
      <c r="J111" s="120"/>
    </row>
    <row r="112" spans="1:10" s="637" customFormat="1" ht="25.5">
      <c r="A112"/>
      <c r="B112" s="75"/>
      <c r="C112" s="639" t="s">
        <v>343</v>
      </c>
      <c r="D112" s="96"/>
      <c r="E112" s="83"/>
      <c r="F112" s="649"/>
      <c r="G112" s="83"/>
      <c r="H112" s="86"/>
      <c r="J112" s="120"/>
    </row>
    <row r="113" spans="1:12" s="637" customFormat="1">
      <c r="A113"/>
      <c r="B113" s="75"/>
      <c r="C113" s="106" t="s">
        <v>326</v>
      </c>
      <c r="D113" s="96">
        <v>40.840000000000003</v>
      </c>
      <c r="E113" s="83"/>
      <c r="F113" s="649"/>
      <c r="G113" s="83"/>
      <c r="H113" s="86">
        <f t="shared" si="15"/>
        <v>0</v>
      </c>
      <c r="J113" s="120"/>
    </row>
    <row r="114" spans="1:12" s="637" customFormat="1" ht="25.5">
      <c r="A114"/>
      <c r="B114" s="75"/>
      <c r="C114" s="106" t="s">
        <v>1057</v>
      </c>
      <c r="D114" s="96"/>
      <c r="E114" s="83"/>
      <c r="F114" s="649"/>
      <c r="G114" s="83"/>
      <c r="H114" s="86"/>
      <c r="J114" s="120"/>
    </row>
    <row r="115" spans="1:12" s="637" customFormat="1">
      <c r="A115"/>
      <c r="B115" s="75"/>
      <c r="C115" s="106" t="s">
        <v>75</v>
      </c>
      <c r="D115" s="96">
        <v>5</v>
      </c>
      <c r="E115" s="83"/>
      <c r="F115" s="649"/>
      <c r="G115" s="83"/>
      <c r="H115" s="86">
        <f t="shared" ref="H115" si="17">D115*F115</f>
        <v>0</v>
      </c>
      <c r="J115" s="120"/>
    </row>
    <row r="116" spans="1:12" s="637" customFormat="1" ht="51">
      <c r="A116"/>
      <c r="B116" s="75"/>
      <c r="C116" s="54" t="s">
        <v>344</v>
      </c>
      <c r="D116" s="96"/>
      <c r="E116" s="83"/>
      <c r="F116" s="649"/>
      <c r="G116" s="83"/>
      <c r="H116" s="86"/>
      <c r="J116" s="120"/>
    </row>
    <row r="117" spans="1:12" s="637" customFormat="1">
      <c r="A117"/>
      <c r="B117" s="75"/>
      <c r="C117" s="106" t="s">
        <v>326</v>
      </c>
      <c r="D117" s="96">
        <v>21.74</v>
      </c>
      <c r="E117" s="83"/>
      <c r="F117" s="649"/>
      <c r="G117" s="83"/>
      <c r="H117" s="86">
        <f t="shared" si="15"/>
        <v>0</v>
      </c>
      <c r="J117" s="120"/>
    </row>
    <row r="118" spans="1:12" s="637" customFormat="1">
      <c r="A118"/>
      <c r="B118" s="75"/>
      <c r="C118" s="108" t="s">
        <v>342</v>
      </c>
      <c r="D118" s="149">
        <f>SUM(D107+D109+D113+D117)*0.05</f>
        <v>6.6335000000000015</v>
      </c>
      <c r="E118" s="150"/>
      <c r="F118" s="658"/>
      <c r="G118" s="150"/>
      <c r="H118" s="99">
        <f>D118*F118</f>
        <v>0</v>
      </c>
      <c r="J118" s="120"/>
    </row>
    <row r="119" spans="1:12" s="637" customFormat="1" ht="13.5" customHeight="1">
      <c r="A119"/>
      <c r="B119" s="80"/>
      <c r="C119" s="54"/>
      <c r="D119" s="96"/>
      <c r="E119" s="83"/>
      <c r="F119" s="649"/>
      <c r="G119" s="83"/>
      <c r="H119" s="101">
        <f>SUM(H36:H118)</f>
        <v>0</v>
      </c>
      <c r="J119" s="83"/>
      <c r="L119" s="120"/>
    </row>
    <row r="121" spans="1:12">
      <c r="B121" s="632" t="s">
        <v>41</v>
      </c>
      <c r="C121" s="88" t="s">
        <v>55</v>
      </c>
      <c r="D121" s="633"/>
      <c r="E121" s="634"/>
      <c r="F121" s="650"/>
      <c r="G121" s="92"/>
      <c r="H121" s="93"/>
    </row>
    <row r="122" spans="1:12" ht="14.25" customHeight="1">
      <c r="C122" s="63"/>
      <c r="D122" s="109"/>
      <c r="E122" s="79"/>
      <c r="I122" s="83"/>
      <c r="K122" s="107"/>
    </row>
    <row r="123" spans="1:12" ht="242.25">
      <c r="B123" s="80" t="s">
        <v>205</v>
      </c>
      <c r="C123" s="639" t="s">
        <v>1166</v>
      </c>
      <c r="D123" s="638"/>
      <c r="E123" s="86"/>
      <c r="F123" s="654"/>
      <c r="G123" s="86"/>
      <c r="I123" s="83"/>
      <c r="K123" s="107"/>
    </row>
    <row r="124" spans="1:12">
      <c r="C124" s="639" t="s">
        <v>345</v>
      </c>
      <c r="D124" s="638"/>
      <c r="E124" s="86"/>
      <c r="F124" s="654"/>
      <c r="G124" s="86"/>
      <c r="I124" s="83"/>
      <c r="K124" s="107"/>
    </row>
    <row r="125" spans="1:12">
      <c r="C125" s="54" t="s">
        <v>75</v>
      </c>
      <c r="D125" s="96">
        <v>1</v>
      </c>
      <c r="H125" s="86">
        <f>D125*F125</f>
        <v>0</v>
      </c>
      <c r="I125" s="83"/>
      <c r="K125" s="107"/>
    </row>
    <row r="126" spans="1:12">
      <c r="B126" s="75"/>
      <c r="C126" s="63"/>
      <c r="D126" s="109"/>
      <c r="E126" s="79"/>
      <c r="I126" s="83"/>
      <c r="K126" s="107"/>
    </row>
    <row r="127" spans="1:12" ht="284.25" customHeight="1">
      <c r="B127" s="80">
        <v>2</v>
      </c>
      <c r="C127" s="54" t="s">
        <v>1065</v>
      </c>
      <c r="D127" s="638"/>
      <c r="E127" s="86"/>
      <c r="F127" s="654"/>
      <c r="G127" s="86"/>
      <c r="I127" s="83"/>
      <c r="K127" s="107"/>
    </row>
    <row r="128" spans="1:12" ht="165.75">
      <c r="C128" s="54" t="s">
        <v>346</v>
      </c>
      <c r="D128" s="638"/>
      <c r="E128" s="86"/>
      <c r="F128" s="654"/>
      <c r="G128" s="86"/>
      <c r="I128" s="83"/>
      <c r="K128" s="107"/>
    </row>
    <row r="129" spans="2:11">
      <c r="C129" s="54" t="s">
        <v>75</v>
      </c>
      <c r="D129" s="96">
        <v>1</v>
      </c>
      <c r="H129" s="86">
        <f>D129*F129</f>
        <v>0</v>
      </c>
      <c r="I129" s="83"/>
      <c r="K129" s="107"/>
    </row>
    <row r="130" spans="2:11">
      <c r="I130" s="83"/>
      <c r="K130" s="107"/>
    </row>
    <row r="131" spans="2:11" ht="293.25">
      <c r="B131" s="80">
        <v>3</v>
      </c>
      <c r="C131" s="639" t="s">
        <v>1167</v>
      </c>
      <c r="D131" s="638"/>
      <c r="E131" s="86"/>
      <c r="F131" s="654"/>
      <c r="G131" s="86"/>
      <c r="I131" s="83"/>
      <c r="K131" s="107"/>
    </row>
    <row r="132" spans="2:11">
      <c r="C132" s="54" t="s">
        <v>75</v>
      </c>
      <c r="D132" s="96">
        <v>1</v>
      </c>
      <c r="H132" s="86">
        <f>D132*F132</f>
        <v>0</v>
      </c>
      <c r="I132" s="83"/>
      <c r="K132" s="107"/>
    </row>
    <row r="133" spans="2:11">
      <c r="I133" s="83"/>
      <c r="K133" s="107"/>
    </row>
    <row r="134" spans="2:11" ht="297" customHeight="1">
      <c r="B134" s="80">
        <v>4</v>
      </c>
      <c r="C134" s="639" t="s">
        <v>1168</v>
      </c>
      <c r="D134" s="638"/>
      <c r="E134" s="86"/>
      <c r="F134" s="654"/>
      <c r="G134" s="86"/>
      <c r="I134" s="83"/>
      <c r="K134" s="107"/>
    </row>
    <row r="135" spans="2:11">
      <c r="C135" s="54" t="s">
        <v>75</v>
      </c>
      <c r="D135" s="96">
        <v>1</v>
      </c>
      <c r="H135" s="86">
        <f>D135*F135</f>
        <v>0</v>
      </c>
      <c r="I135" s="83"/>
      <c r="K135" s="107"/>
    </row>
    <row r="136" spans="2:11">
      <c r="I136" s="83"/>
      <c r="K136" s="107"/>
    </row>
    <row r="137" spans="2:11" ht="229.5">
      <c r="B137" s="80">
        <v>5</v>
      </c>
      <c r="C137" s="639" t="s">
        <v>1169</v>
      </c>
      <c r="D137" s="638"/>
      <c r="E137" s="86"/>
      <c r="F137" s="654"/>
      <c r="G137" s="86"/>
      <c r="I137" s="83"/>
    </row>
    <row r="138" spans="2:11">
      <c r="C138" s="54" t="s">
        <v>75</v>
      </c>
      <c r="D138" s="96">
        <v>1</v>
      </c>
      <c r="H138" s="86">
        <f>D138*F138</f>
        <v>0</v>
      </c>
    </row>
    <row r="140" spans="2:11" ht="204">
      <c r="B140" s="80">
        <v>6</v>
      </c>
      <c r="C140" s="639" t="s">
        <v>1170</v>
      </c>
      <c r="D140" s="638"/>
      <c r="E140" s="86"/>
      <c r="F140" s="654"/>
      <c r="G140" s="86"/>
    </row>
    <row r="141" spans="2:11">
      <c r="B141" s="110"/>
      <c r="C141" s="67" t="s">
        <v>75</v>
      </c>
      <c r="D141" s="97">
        <v>1</v>
      </c>
      <c r="E141" s="100"/>
      <c r="F141" s="653"/>
      <c r="G141" s="100"/>
      <c r="H141" s="99">
        <f>D141*F141</f>
        <v>0</v>
      </c>
    </row>
    <row r="142" spans="2:11" ht="12.75" customHeight="1">
      <c r="H142" s="101">
        <f>SUM(H125:H141)</f>
        <v>0</v>
      </c>
      <c r="J142" s="640"/>
    </row>
    <row r="143" spans="2:11" ht="12.75" customHeight="1">
      <c r="H143" s="102"/>
      <c r="J143" s="640"/>
    </row>
    <row r="144" spans="2:11" ht="13.5" customHeight="1">
      <c r="H144" s="102"/>
      <c r="J144" s="640"/>
    </row>
    <row r="145" spans="2:10">
      <c r="B145" s="632" t="s">
        <v>43</v>
      </c>
      <c r="C145" s="88" t="s">
        <v>56</v>
      </c>
      <c r="D145" s="633"/>
      <c r="E145" s="634"/>
      <c r="F145" s="650"/>
      <c r="G145" s="92"/>
      <c r="H145" s="93"/>
      <c r="J145" s="640"/>
    </row>
    <row r="146" spans="2:10">
      <c r="B146" s="75"/>
      <c r="C146" s="63" t="s">
        <v>347</v>
      </c>
      <c r="D146" s="109"/>
      <c r="E146" s="79"/>
      <c r="J146" s="640"/>
    </row>
    <row r="147" spans="2:10" ht="205.5" customHeight="1">
      <c r="B147" s="80">
        <v>1</v>
      </c>
      <c r="C147" s="639" t="s">
        <v>348</v>
      </c>
      <c r="D147" s="109"/>
      <c r="E147" s="79"/>
      <c r="J147" s="640"/>
    </row>
    <row r="148" spans="2:10">
      <c r="C148" s="54" t="s">
        <v>86</v>
      </c>
      <c r="D148" s="96">
        <v>45</v>
      </c>
      <c r="H148" s="86">
        <f>D148*F148</f>
        <v>0</v>
      </c>
      <c r="J148" s="640"/>
    </row>
    <row r="149" spans="2:10">
      <c r="J149" s="640"/>
    </row>
    <row r="150" spans="2:10" ht="293.25">
      <c r="B150" s="80">
        <v>2</v>
      </c>
      <c r="C150" s="639" t="s">
        <v>1171</v>
      </c>
      <c r="D150" s="151"/>
      <c r="F150" s="659"/>
      <c r="J150" s="640"/>
    </row>
    <row r="151" spans="2:10" ht="38.25">
      <c r="C151" s="639" t="s">
        <v>349</v>
      </c>
      <c r="D151" s="151"/>
      <c r="F151" s="659"/>
      <c r="J151" s="640"/>
    </row>
    <row r="152" spans="2:10">
      <c r="C152" s="54" t="s">
        <v>181</v>
      </c>
      <c r="D152" s="96">
        <v>80.400000000000006</v>
      </c>
      <c r="H152" s="86">
        <f>D152*F152</f>
        <v>0</v>
      </c>
      <c r="J152" s="640"/>
    </row>
    <row r="153" spans="2:10">
      <c r="C153" s="639" t="s">
        <v>350</v>
      </c>
      <c r="D153" s="151"/>
      <c r="F153" s="659"/>
      <c r="J153" s="640"/>
    </row>
    <row r="154" spans="2:10">
      <c r="C154" s="54" t="s">
        <v>181</v>
      </c>
      <c r="D154" s="96">
        <v>41.8</v>
      </c>
      <c r="H154" s="86">
        <f>D154*F154</f>
        <v>0</v>
      </c>
      <c r="J154" s="640"/>
    </row>
    <row r="155" spans="2:10">
      <c r="C155" s="54" t="s">
        <v>351</v>
      </c>
      <c r="D155" s="151"/>
      <c r="F155" s="659"/>
      <c r="J155" s="640"/>
    </row>
    <row r="156" spans="2:10">
      <c r="C156" s="54" t="s">
        <v>75</v>
      </c>
      <c r="D156" s="96">
        <v>2</v>
      </c>
      <c r="H156" s="86">
        <f>D156*F156</f>
        <v>0</v>
      </c>
      <c r="J156" s="640"/>
    </row>
    <row r="157" spans="2:10" ht="76.5">
      <c r="C157" s="54" t="s">
        <v>352</v>
      </c>
      <c r="J157" s="640"/>
    </row>
    <row r="158" spans="2:10">
      <c r="C158" s="54" t="s">
        <v>86</v>
      </c>
      <c r="D158" s="96">
        <v>18</v>
      </c>
      <c r="H158" s="86">
        <f>D158*F158</f>
        <v>0</v>
      </c>
      <c r="J158" s="640"/>
    </row>
    <row r="159" spans="2:10">
      <c r="J159" s="640"/>
    </row>
    <row r="160" spans="2:10" ht="204">
      <c r="B160" s="80">
        <v>3</v>
      </c>
      <c r="C160" s="639" t="s">
        <v>1172</v>
      </c>
      <c r="D160" s="109"/>
      <c r="E160" s="79"/>
      <c r="J160" s="640"/>
    </row>
    <row r="161" spans="2:10">
      <c r="C161" s="54" t="s">
        <v>86</v>
      </c>
      <c r="D161" s="96">
        <v>5.5</v>
      </c>
      <c r="H161" s="86">
        <f>D161*F161</f>
        <v>0</v>
      </c>
      <c r="J161" s="640"/>
    </row>
    <row r="162" spans="2:10">
      <c r="J162" s="640"/>
    </row>
    <row r="163" spans="2:10" ht="143.25" customHeight="1">
      <c r="B163" s="80">
        <v>4</v>
      </c>
      <c r="C163" s="54" t="s">
        <v>353</v>
      </c>
      <c r="D163" s="151"/>
      <c r="F163" s="659"/>
      <c r="J163" s="152"/>
    </row>
    <row r="164" spans="2:10">
      <c r="C164" s="54" t="s">
        <v>181</v>
      </c>
      <c r="D164" s="96">
        <v>7</v>
      </c>
      <c r="H164" s="86">
        <f>D164*F164</f>
        <v>0</v>
      </c>
    </row>
    <row r="166" spans="2:10">
      <c r="C166" s="63" t="s">
        <v>354</v>
      </c>
    </row>
    <row r="167" spans="2:10" ht="140.25">
      <c r="B167" s="80">
        <v>5</v>
      </c>
      <c r="C167" s="639" t="s">
        <v>1066</v>
      </c>
      <c r="D167" s="109"/>
      <c r="E167" s="79"/>
    </row>
    <row r="168" spans="2:10">
      <c r="C168" s="639" t="s">
        <v>354</v>
      </c>
      <c r="D168" s="109"/>
      <c r="E168" s="79"/>
    </row>
    <row r="169" spans="2:10">
      <c r="C169" s="54" t="s">
        <v>84</v>
      </c>
      <c r="D169" s="96">
        <v>41</v>
      </c>
      <c r="H169" s="86">
        <f>D169*F169</f>
        <v>0</v>
      </c>
    </row>
    <row r="170" spans="2:10">
      <c r="C170" s="641" t="s">
        <v>355</v>
      </c>
    </row>
    <row r="171" spans="2:10">
      <c r="C171" s="54" t="s">
        <v>86</v>
      </c>
      <c r="D171" s="96">
        <v>26.5</v>
      </c>
      <c r="H171" s="86">
        <f>D171*F171</f>
        <v>0</v>
      </c>
    </row>
    <row r="172" spans="2:10" ht="25.5">
      <c r="C172" s="641" t="s">
        <v>356</v>
      </c>
    </row>
    <row r="173" spans="2:10">
      <c r="C173" s="67" t="s">
        <v>73</v>
      </c>
      <c r="D173" s="97">
        <v>2</v>
      </c>
      <c r="E173" s="100"/>
      <c r="F173" s="653"/>
      <c r="G173" s="100"/>
      <c r="H173" s="99">
        <f>D173*F173</f>
        <v>0</v>
      </c>
    </row>
    <row r="174" spans="2:10">
      <c r="H174" s="101">
        <f>SUM(H148:H173)</f>
        <v>0</v>
      </c>
    </row>
    <row r="175" spans="2:10">
      <c r="B175" s="632" t="s">
        <v>45</v>
      </c>
      <c r="C175" s="88" t="s">
        <v>57</v>
      </c>
      <c r="D175" s="633"/>
      <c r="E175" s="92"/>
      <c r="F175" s="650"/>
      <c r="G175" s="92"/>
      <c r="H175" s="93"/>
    </row>
    <row r="176" spans="2:10">
      <c r="B176" s="75"/>
      <c r="C176" s="63"/>
      <c r="D176" s="109"/>
    </row>
    <row r="177" spans="1:8" s="636" customFormat="1" ht="63.75">
      <c r="B177" s="80">
        <v>1</v>
      </c>
      <c r="C177" s="54" t="s">
        <v>357</v>
      </c>
      <c r="D177" s="96"/>
      <c r="E177" s="83"/>
      <c r="F177" s="649"/>
      <c r="G177" s="83"/>
      <c r="H177" s="86"/>
    </row>
    <row r="178" spans="1:8">
      <c r="A178" s="636"/>
      <c r="C178" s="54" t="s">
        <v>181</v>
      </c>
      <c r="D178" s="96">
        <v>78</v>
      </c>
      <c r="H178" s="86">
        <f>D178*F178</f>
        <v>0</v>
      </c>
    </row>
    <row r="179" spans="1:8" s="636" customFormat="1">
      <c r="A179"/>
      <c r="B179" s="80"/>
      <c r="C179" s="63"/>
      <c r="D179" s="96"/>
      <c r="E179" s="83"/>
      <c r="F179" s="649"/>
      <c r="G179" s="83"/>
      <c r="H179" s="86"/>
    </row>
    <row r="180" spans="1:8" s="636" customFormat="1" ht="117" customHeight="1">
      <c r="B180" s="80">
        <v>2</v>
      </c>
      <c r="C180" s="54" t="s">
        <v>358</v>
      </c>
      <c r="D180" s="96"/>
      <c r="E180" s="83"/>
      <c r="F180" s="649"/>
      <c r="G180" s="83"/>
      <c r="H180" s="86"/>
    </row>
    <row r="181" spans="1:8">
      <c r="A181" s="636"/>
      <c r="C181" s="54" t="s">
        <v>181</v>
      </c>
      <c r="D181" s="96">
        <v>5.5</v>
      </c>
      <c r="H181" s="86">
        <f>D181*F181</f>
        <v>0</v>
      </c>
    </row>
    <row r="182" spans="1:8" s="636" customFormat="1">
      <c r="A182"/>
      <c r="B182" s="80"/>
      <c r="C182" s="63"/>
      <c r="D182" s="96"/>
      <c r="E182" s="83"/>
      <c r="F182" s="649"/>
      <c r="G182" s="83"/>
      <c r="H182" s="86"/>
    </row>
    <row r="183" spans="1:8" s="636" customFormat="1" ht="117.75" customHeight="1">
      <c r="B183" s="80">
        <v>3</v>
      </c>
      <c r="C183" s="54" t="s">
        <v>359</v>
      </c>
      <c r="D183" s="96"/>
      <c r="E183" s="83"/>
      <c r="F183" s="649"/>
      <c r="G183" s="83"/>
      <c r="H183" s="86"/>
    </row>
    <row r="184" spans="1:8" s="636" customFormat="1">
      <c r="B184" s="80"/>
      <c r="C184" s="54" t="s">
        <v>181</v>
      </c>
      <c r="D184" s="96">
        <v>148</v>
      </c>
      <c r="E184" s="83"/>
      <c r="F184" s="649"/>
      <c r="G184" s="83"/>
      <c r="H184" s="86">
        <f>D184*F184</f>
        <v>0</v>
      </c>
    </row>
    <row r="185" spans="1:8" s="636" customFormat="1">
      <c r="A185"/>
      <c r="B185" s="80"/>
      <c r="C185" s="63"/>
      <c r="D185" s="96"/>
      <c r="E185" s="83"/>
      <c r="F185" s="649"/>
      <c r="G185" s="83"/>
      <c r="H185" s="86"/>
    </row>
    <row r="186" spans="1:8" ht="205.5" customHeight="1">
      <c r="A186" s="636"/>
      <c r="B186" s="80">
        <v>4</v>
      </c>
      <c r="C186" s="54" t="s">
        <v>1067</v>
      </c>
    </row>
    <row r="187" spans="1:8">
      <c r="A187" s="636"/>
      <c r="C187" s="54" t="s">
        <v>181</v>
      </c>
      <c r="D187" s="96">
        <v>78</v>
      </c>
      <c r="H187" s="86">
        <f>D187*F187</f>
        <v>0</v>
      </c>
    </row>
    <row r="188" spans="1:8">
      <c r="A188" s="636"/>
    </row>
    <row r="189" spans="1:8" ht="117" customHeight="1">
      <c r="A189" s="636"/>
      <c r="B189" s="80">
        <v>5</v>
      </c>
      <c r="C189" s="54" t="s">
        <v>360</v>
      </c>
    </row>
    <row r="190" spans="1:8">
      <c r="A190" s="636"/>
      <c r="C190" s="54" t="s">
        <v>181</v>
      </c>
      <c r="D190" s="96">
        <v>41</v>
      </c>
      <c r="H190" s="86">
        <f>D190*F190</f>
        <v>0</v>
      </c>
    </row>
    <row r="191" spans="1:8">
      <c r="A191" s="636"/>
    </row>
    <row r="192" spans="1:8" ht="63.75">
      <c r="A192" s="636"/>
      <c r="B192" s="80">
        <v>6</v>
      </c>
      <c r="C192" s="54" t="s">
        <v>361</v>
      </c>
    </row>
    <row r="193" spans="1:8">
      <c r="A193" s="636"/>
      <c r="C193" s="54" t="s">
        <v>181</v>
      </c>
      <c r="D193" s="96">
        <v>78</v>
      </c>
      <c r="H193" s="86">
        <f>D193*F193</f>
        <v>0</v>
      </c>
    </row>
    <row r="194" spans="1:8">
      <c r="A194" s="636"/>
    </row>
    <row r="195" spans="1:8" ht="216.75">
      <c r="A195" s="636"/>
      <c r="B195" s="80">
        <v>7</v>
      </c>
      <c r="C195" s="54" t="s">
        <v>362</v>
      </c>
    </row>
    <row r="196" spans="1:8">
      <c r="A196" s="636"/>
      <c r="C196" s="67" t="s">
        <v>181</v>
      </c>
      <c r="D196" s="97">
        <v>81</v>
      </c>
      <c r="E196" s="100"/>
      <c r="F196" s="653"/>
      <c r="G196" s="100"/>
      <c r="H196" s="99">
        <f>D196*F196</f>
        <v>0</v>
      </c>
    </row>
    <row r="197" spans="1:8" ht="13.5" customHeight="1">
      <c r="A197" s="636"/>
      <c r="H197" s="101">
        <f>SUM(H178:H196)</f>
        <v>0</v>
      </c>
    </row>
    <row r="198" spans="1:8" ht="12.75" customHeight="1">
      <c r="A198" s="636"/>
      <c r="H198" s="102"/>
    </row>
    <row r="199" spans="1:8" ht="12.75" customHeight="1">
      <c r="A199" s="636"/>
      <c r="H199" s="102"/>
    </row>
    <row r="200" spans="1:8" ht="15" customHeight="1">
      <c r="B200" s="632" t="s">
        <v>47</v>
      </c>
      <c r="C200" s="88" t="s">
        <v>58</v>
      </c>
      <c r="D200" s="633"/>
      <c r="E200" s="92"/>
      <c r="F200" s="650"/>
      <c r="G200" s="92"/>
      <c r="H200" s="93"/>
    </row>
    <row r="201" spans="1:8" ht="15" customHeight="1">
      <c r="B201" s="75"/>
      <c r="C201" s="63"/>
      <c r="D201" s="109"/>
    </row>
    <row r="202" spans="1:8" ht="15" customHeight="1">
      <c r="B202" s="75"/>
      <c r="C202" s="63" t="s">
        <v>363</v>
      </c>
      <c r="D202" s="109"/>
    </row>
    <row r="203" spans="1:8" ht="38.25">
      <c r="B203" s="75"/>
      <c r="C203" s="54" t="s">
        <v>364</v>
      </c>
      <c r="D203" s="109"/>
    </row>
    <row r="204" spans="1:8">
      <c r="C204" s="63"/>
      <c r="D204" s="109"/>
    </row>
    <row r="205" spans="1:8" ht="117" customHeight="1">
      <c r="B205" s="80">
        <v>1</v>
      </c>
      <c r="C205" s="54" t="s">
        <v>1068</v>
      </c>
      <c r="D205" s="109"/>
    </row>
    <row r="206" spans="1:8" ht="38.25">
      <c r="C206" s="639" t="s">
        <v>365</v>
      </c>
      <c r="D206" s="109"/>
    </row>
    <row r="207" spans="1:8">
      <c r="C207" s="54" t="s">
        <v>84</v>
      </c>
      <c r="D207" s="96">
        <v>138.65</v>
      </c>
      <c r="H207" s="86">
        <f>D207*F207</f>
        <v>0</v>
      </c>
    </row>
    <row r="208" spans="1:8" ht="38.25">
      <c r="C208" s="54" t="s">
        <v>366</v>
      </c>
    </row>
    <row r="209" spans="1:8">
      <c r="C209" s="54" t="s">
        <v>84</v>
      </c>
      <c r="D209" s="96">
        <v>7</v>
      </c>
      <c r="H209" s="86">
        <f>D209*F209</f>
        <v>0</v>
      </c>
    </row>
    <row r="211" spans="1:8" s="636" customFormat="1" ht="89.25">
      <c r="A211"/>
      <c r="B211" s="80">
        <v>2</v>
      </c>
      <c r="C211" s="54" t="s">
        <v>367</v>
      </c>
      <c r="D211" s="96"/>
      <c r="E211" s="83"/>
      <c r="F211" s="649"/>
      <c r="G211" s="83"/>
      <c r="H211" s="86"/>
    </row>
    <row r="212" spans="1:8" s="636" customFormat="1" ht="51">
      <c r="A212"/>
      <c r="B212" s="80"/>
      <c r="C212" s="54" t="s">
        <v>368</v>
      </c>
      <c r="D212" s="96"/>
      <c r="E212" s="83"/>
      <c r="F212" s="649"/>
      <c r="G212" s="83"/>
      <c r="H212" s="86"/>
    </row>
    <row r="213" spans="1:8" s="636" customFormat="1">
      <c r="A213"/>
      <c r="B213" s="80"/>
      <c r="C213" s="54" t="s">
        <v>86</v>
      </c>
      <c r="D213" s="96">
        <v>37.299999999999997</v>
      </c>
      <c r="E213" s="83"/>
      <c r="F213" s="649"/>
      <c r="G213" s="83"/>
      <c r="H213" s="86">
        <f>D213*F213</f>
        <v>0</v>
      </c>
    </row>
    <row r="214" spans="1:8" s="636" customFormat="1" ht="63.75">
      <c r="A214"/>
      <c r="B214" s="80"/>
      <c r="C214" s="54" t="s">
        <v>369</v>
      </c>
      <c r="D214" s="96"/>
      <c r="E214" s="83"/>
      <c r="F214" s="649"/>
      <c r="G214" s="83"/>
      <c r="H214" s="86"/>
    </row>
    <row r="215" spans="1:8" s="636" customFormat="1">
      <c r="A215"/>
      <c r="B215" s="80"/>
      <c r="C215" s="54" t="s">
        <v>86</v>
      </c>
      <c r="D215" s="96">
        <v>20</v>
      </c>
      <c r="E215" s="83"/>
      <c r="F215" s="649"/>
      <c r="G215" s="83"/>
      <c r="H215" s="86">
        <f>D215*F215</f>
        <v>0</v>
      </c>
    </row>
    <row r="216" spans="1:8" s="636" customFormat="1">
      <c r="A216"/>
      <c r="B216" s="80"/>
      <c r="C216" s="54"/>
      <c r="D216" s="96"/>
      <c r="E216" s="83"/>
      <c r="F216" s="649"/>
      <c r="G216" s="83"/>
      <c r="H216" s="86"/>
    </row>
    <row r="217" spans="1:8" s="636" customFormat="1" ht="178.5">
      <c r="B217" s="80">
        <v>3</v>
      </c>
      <c r="C217" s="54" t="s">
        <v>1069</v>
      </c>
      <c r="D217" s="96"/>
      <c r="E217" s="83"/>
      <c r="F217" s="649"/>
      <c r="G217" s="83"/>
      <c r="H217" s="86"/>
    </row>
    <row r="218" spans="1:8" s="636" customFormat="1">
      <c r="B218" s="80"/>
      <c r="C218" s="54" t="s">
        <v>84</v>
      </c>
      <c r="D218" s="96">
        <v>95</v>
      </c>
      <c r="E218" s="83"/>
      <c r="F218" s="649"/>
      <c r="G218" s="83"/>
      <c r="H218" s="86">
        <f>D218*F218</f>
        <v>0</v>
      </c>
    </row>
    <row r="219" spans="1:8" s="636" customFormat="1">
      <c r="B219" s="80"/>
      <c r="C219" s="54"/>
      <c r="D219" s="96"/>
      <c r="E219" s="83"/>
      <c r="F219" s="649"/>
      <c r="G219" s="83"/>
      <c r="H219" s="86"/>
    </row>
    <row r="220" spans="1:8" s="636" customFormat="1" ht="178.5">
      <c r="B220" s="80">
        <v>4</v>
      </c>
      <c r="C220" s="639" t="s">
        <v>370</v>
      </c>
      <c r="D220" s="96"/>
      <c r="E220" s="83"/>
      <c r="F220" s="649"/>
      <c r="G220" s="83"/>
      <c r="H220" s="86"/>
    </row>
    <row r="221" spans="1:8" s="636" customFormat="1">
      <c r="B221" s="80"/>
      <c r="C221" s="639"/>
      <c r="D221" s="96"/>
      <c r="E221" s="83"/>
      <c r="F221" s="649"/>
      <c r="G221" s="83"/>
      <c r="H221" s="86"/>
    </row>
    <row r="222" spans="1:8" s="636" customFormat="1">
      <c r="B222" s="80" t="s">
        <v>371</v>
      </c>
      <c r="C222" s="639" t="s">
        <v>166</v>
      </c>
      <c r="D222" s="96"/>
      <c r="E222" s="83"/>
      <c r="F222" s="649"/>
      <c r="G222" s="83"/>
      <c r="H222" s="86"/>
    </row>
    <row r="223" spans="1:8" s="636" customFormat="1" ht="25.5">
      <c r="B223" s="80"/>
      <c r="C223" s="106" t="s">
        <v>372</v>
      </c>
      <c r="D223" s="96"/>
      <c r="E223" s="83"/>
      <c r="F223" s="649"/>
      <c r="G223" s="83"/>
      <c r="H223" s="86"/>
    </row>
    <row r="224" spans="1:8" s="636" customFormat="1">
      <c r="B224" s="80"/>
      <c r="C224" s="54" t="s">
        <v>86</v>
      </c>
      <c r="D224" s="96">
        <v>2.4</v>
      </c>
      <c r="E224" s="83"/>
      <c r="F224" s="649"/>
      <c r="G224" s="83"/>
      <c r="H224" s="86">
        <f>D224*F224</f>
        <v>0</v>
      </c>
    </row>
    <row r="225" spans="2:8" s="636" customFormat="1" ht="25.5">
      <c r="B225" s="80"/>
      <c r="C225" s="106" t="s">
        <v>373</v>
      </c>
      <c r="D225" s="96"/>
      <c r="E225" s="83"/>
      <c r="F225" s="649"/>
      <c r="G225" s="83"/>
      <c r="H225" s="86"/>
    </row>
    <row r="226" spans="2:8" s="636" customFormat="1">
      <c r="B226" s="80"/>
      <c r="C226" s="54" t="s">
        <v>86</v>
      </c>
      <c r="D226" s="96">
        <v>4.5</v>
      </c>
      <c r="E226" s="83"/>
      <c r="F226" s="649"/>
      <c r="G226" s="83"/>
      <c r="H226" s="86">
        <f>D226*F226</f>
        <v>0</v>
      </c>
    </row>
    <row r="227" spans="2:8" s="636" customFormat="1">
      <c r="B227" s="80"/>
      <c r="C227" s="639"/>
      <c r="D227" s="96"/>
      <c r="E227" s="83"/>
      <c r="F227" s="649"/>
      <c r="G227" s="83"/>
      <c r="H227" s="86"/>
    </row>
    <row r="228" spans="2:8" s="636" customFormat="1">
      <c r="B228" s="80" t="s">
        <v>374</v>
      </c>
      <c r="C228" s="639" t="s">
        <v>168</v>
      </c>
      <c r="D228" s="96"/>
      <c r="E228" s="83"/>
      <c r="F228" s="649"/>
      <c r="G228" s="83"/>
      <c r="H228" s="86"/>
    </row>
    <row r="229" spans="2:8" s="636" customFormat="1" ht="25.5">
      <c r="B229" s="80"/>
      <c r="C229" s="106" t="s">
        <v>375</v>
      </c>
      <c r="D229" s="96"/>
      <c r="E229" s="83"/>
      <c r="F229" s="649"/>
      <c r="G229" s="83"/>
      <c r="H229" s="86"/>
    </row>
    <row r="230" spans="2:8" s="636" customFormat="1">
      <c r="B230" s="80"/>
      <c r="C230" s="54" t="s">
        <v>86</v>
      </c>
      <c r="D230" s="96">
        <v>15.8</v>
      </c>
      <c r="E230" s="83"/>
      <c r="F230" s="649"/>
      <c r="G230" s="83"/>
      <c r="H230" s="86">
        <f>D230*F230</f>
        <v>0</v>
      </c>
    </row>
    <row r="231" spans="2:8" s="636" customFormat="1" ht="25.5">
      <c r="B231" s="80"/>
      <c r="C231" s="106" t="s">
        <v>376</v>
      </c>
      <c r="D231" s="96"/>
      <c r="E231" s="83"/>
      <c r="F231" s="649"/>
      <c r="G231" s="83"/>
      <c r="H231" s="86"/>
    </row>
    <row r="232" spans="2:8" s="636" customFormat="1">
      <c r="B232" s="80"/>
      <c r="C232" s="54" t="s">
        <v>86</v>
      </c>
      <c r="D232" s="96">
        <v>18.600000000000001</v>
      </c>
      <c r="E232" s="83"/>
      <c r="F232" s="649"/>
      <c r="G232" s="83"/>
      <c r="H232" s="86">
        <f>D232*F232</f>
        <v>0</v>
      </c>
    </row>
    <row r="233" spans="2:8" s="636" customFormat="1">
      <c r="B233" s="80"/>
      <c r="C233" s="54"/>
      <c r="D233" s="96"/>
      <c r="E233" s="83"/>
      <c r="F233" s="649"/>
      <c r="G233" s="83"/>
      <c r="H233" s="86"/>
    </row>
    <row r="234" spans="2:8" s="636" customFormat="1">
      <c r="B234" s="80" t="s">
        <v>377</v>
      </c>
      <c r="C234" s="639" t="s">
        <v>170</v>
      </c>
      <c r="D234" s="96"/>
      <c r="E234" s="83"/>
      <c r="F234" s="649"/>
      <c r="G234" s="83"/>
      <c r="H234" s="86"/>
    </row>
    <row r="235" spans="2:8" s="636" customFormat="1" ht="25.5">
      <c r="B235" s="80"/>
      <c r="C235" s="106" t="s">
        <v>378</v>
      </c>
      <c r="D235" s="96"/>
      <c r="E235" s="83"/>
      <c r="F235" s="649"/>
      <c r="G235" s="83"/>
      <c r="H235" s="86"/>
    </row>
    <row r="236" spans="2:8" s="636" customFormat="1">
      <c r="B236" s="80"/>
      <c r="C236" s="54" t="s">
        <v>86</v>
      </c>
      <c r="D236" s="96">
        <v>9.5</v>
      </c>
      <c r="E236" s="83"/>
      <c r="F236" s="649"/>
      <c r="G236" s="83"/>
      <c r="H236" s="86">
        <f>D236*F236</f>
        <v>0</v>
      </c>
    </row>
    <row r="237" spans="2:8" s="636" customFormat="1" ht="25.5">
      <c r="B237" s="80"/>
      <c r="C237" s="106" t="s">
        <v>379</v>
      </c>
      <c r="D237" s="96"/>
      <c r="E237" s="83"/>
      <c r="F237" s="649"/>
      <c r="G237" s="83"/>
      <c r="H237" s="86"/>
    </row>
    <row r="238" spans="2:8" s="636" customFormat="1">
      <c r="B238" s="80"/>
      <c r="C238" s="54" t="s">
        <v>86</v>
      </c>
      <c r="D238" s="96">
        <v>11.3</v>
      </c>
      <c r="E238" s="83"/>
      <c r="F238" s="649"/>
      <c r="G238" s="83"/>
      <c r="H238" s="86">
        <f>D238*F238</f>
        <v>0</v>
      </c>
    </row>
    <row r="239" spans="2:8" s="636" customFormat="1">
      <c r="B239" s="80"/>
      <c r="C239" s="54"/>
      <c r="D239" s="96"/>
      <c r="E239" s="83"/>
      <c r="F239" s="649"/>
      <c r="G239" s="83"/>
      <c r="H239" s="86"/>
    </row>
    <row r="240" spans="2:8" s="636" customFormat="1" ht="255">
      <c r="B240" s="80">
        <v>5</v>
      </c>
      <c r="C240" s="639" t="s">
        <v>1070</v>
      </c>
      <c r="D240" s="96"/>
      <c r="E240" s="83"/>
      <c r="F240" s="649"/>
      <c r="G240" s="83"/>
      <c r="H240" s="86"/>
    </row>
    <row r="241" spans="1:8" s="636" customFormat="1">
      <c r="B241" s="80"/>
      <c r="C241" s="54" t="s">
        <v>84</v>
      </c>
      <c r="D241" s="96">
        <v>15.6</v>
      </c>
      <c r="E241" s="83"/>
      <c r="F241" s="649"/>
      <c r="G241" s="83"/>
      <c r="H241" s="86">
        <f>D241*F241</f>
        <v>0</v>
      </c>
    </row>
    <row r="242" spans="1:8" s="636" customFormat="1">
      <c r="B242" s="80"/>
      <c r="C242" s="54"/>
      <c r="D242" s="96"/>
      <c r="E242" s="83"/>
      <c r="F242" s="649"/>
      <c r="G242" s="83"/>
      <c r="H242" s="86"/>
    </row>
    <row r="243" spans="1:8" s="636" customFormat="1" ht="191.25">
      <c r="B243" s="80">
        <v>6</v>
      </c>
      <c r="C243" s="639" t="s">
        <v>380</v>
      </c>
      <c r="D243" s="96"/>
      <c r="E243" s="83"/>
      <c r="F243" s="649"/>
      <c r="G243" s="83"/>
      <c r="H243" s="86"/>
    </row>
    <row r="244" spans="1:8" s="636" customFormat="1" ht="12.75" customHeight="1">
      <c r="B244" s="80"/>
      <c r="C244" s="67" t="s">
        <v>84</v>
      </c>
      <c r="D244" s="97">
        <v>3.4</v>
      </c>
      <c r="E244" s="100"/>
      <c r="F244" s="653"/>
      <c r="G244" s="100"/>
      <c r="H244" s="99">
        <f>D244*F244</f>
        <v>0</v>
      </c>
    </row>
    <row r="245" spans="1:8" s="636" customFormat="1" ht="12.75" customHeight="1">
      <c r="B245" s="80"/>
      <c r="C245" s="54"/>
      <c r="D245" s="96"/>
      <c r="E245" s="83"/>
      <c r="F245" s="649"/>
      <c r="G245" s="83"/>
      <c r="H245" s="101">
        <f>SUM(H207:H244)</f>
        <v>0</v>
      </c>
    </row>
    <row r="246" spans="1:8" s="636" customFormat="1" ht="13.5" customHeight="1">
      <c r="B246" s="80"/>
      <c r="C246" s="54"/>
      <c r="D246" s="96"/>
      <c r="E246" s="83"/>
      <c r="F246" s="649"/>
      <c r="G246" s="83"/>
      <c r="H246" s="102"/>
    </row>
    <row r="247" spans="1:8" s="636" customFormat="1" ht="13.5" customHeight="1">
      <c r="B247" s="80"/>
      <c r="C247" s="54"/>
      <c r="D247" s="96"/>
      <c r="E247" s="83"/>
      <c r="F247" s="649"/>
      <c r="G247" s="83"/>
      <c r="H247" s="102"/>
    </row>
    <row r="248" spans="1:8" s="636" customFormat="1">
      <c r="A248"/>
      <c r="B248" s="632" t="s">
        <v>49</v>
      </c>
      <c r="C248" s="88" t="s">
        <v>59</v>
      </c>
      <c r="D248" s="633"/>
      <c r="E248" s="92"/>
      <c r="F248" s="650"/>
      <c r="G248" s="92"/>
      <c r="H248" s="93"/>
    </row>
    <row r="249" spans="1:8" s="636" customFormat="1">
      <c r="A249"/>
      <c r="B249" s="75"/>
      <c r="C249" s="153" t="s">
        <v>354</v>
      </c>
      <c r="D249" s="109"/>
      <c r="E249" s="83"/>
      <c r="F249" s="649"/>
      <c r="G249" s="83"/>
      <c r="H249" s="86"/>
    </row>
    <row r="250" spans="1:8" s="636" customFormat="1" ht="408">
      <c r="A250"/>
      <c r="B250" s="80">
        <v>1</v>
      </c>
      <c r="C250" s="641" t="s">
        <v>1071</v>
      </c>
      <c r="D250" s="109"/>
      <c r="E250" s="83"/>
      <c r="F250" s="649"/>
      <c r="G250" s="83"/>
      <c r="H250" s="86"/>
    </row>
    <row r="251" spans="1:8" s="636" customFormat="1">
      <c r="A251"/>
      <c r="B251" s="75"/>
      <c r="C251" s="54" t="s">
        <v>381</v>
      </c>
      <c r="D251" s="96"/>
      <c r="E251" s="83"/>
      <c r="F251" s="649"/>
      <c r="G251" s="83"/>
      <c r="H251" s="86"/>
    </row>
    <row r="252" spans="1:8" s="636" customFormat="1">
      <c r="A252"/>
      <c r="B252" s="75"/>
      <c r="C252" s="54" t="s">
        <v>181</v>
      </c>
      <c r="D252" s="96">
        <v>9.6</v>
      </c>
      <c r="E252" s="83"/>
      <c r="F252" s="649"/>
      <c r="G252" s="83"/>
      <c r="H252" s="86">
        <f>D252*F252</f>
        <v>0</v>
      </c>
    </row>
    <row r="253" spans="1:8" s="636" customFormat="1">
      <c r="A253"/>
      <c r="B253" s="75"/>
      <c r="C253" s="54" t="s">
        <v>382</v>
      </c>
      <c r="D253" s="96"/>
      <c r="E253" s="83"/>
      <c r="F253" s="649"/>
      <c r="G253" s="83"/>
      <c r="H253" s="86"/>
    </row>
    <row r="254" spans="1:8" s="636" customFormat="1">
      <c r="A254"/>
      <c r="B254" s="75"/>
      <c r="C254" s="54" t="s">
        <v>181</v>
      </c>
      <c r="D254" s="96">
        <v>3.6</v>
      </c>
      <c r="E254" s="83"/>
      <c r="F254" s="649"/>
      <c r="G254" s="83"/>
      <c r="H254" s="86">
        <f>D254*F254</f>
        <v>0</v>
      </c>
    </row>
    <row r="255" spans="1:8" s="636" customFormat="1">
      <c r="B255" s="80"/>
      <c r="C255" s="54"/>
      <c r="D255" s="96"/>
      <c r="E255" s="83"/>
      <c r="F255" s="649"/>
      <c r="G255" s="83"/>
      <c r="H255" s="86"/>
    </row>
    <row r="256" spans="1:8" s="636" customFormat="1" ht="219" customHeight="1">
      <c r="B256" s="80">
        <v>2</v>
      </c>
      <c r="C256" s="641" t="s">
        <v>1072</v>
      </c>
      <c r="D256" s="96"/>
      <c r="E256" s="83"/>
      <c r="F256" s="649"/>
      <c r="G256" s="83"/>
      <c r="H256" s="86"/>
    </row>
    <row r="257" spans="1:8" s="636" customFormat="1" ht="204">
      <c r="B257" s="80"/>
      <c r="C257" s="641" t="s">
        <v>1073</v>
      </c>
      <c r="D257" s="109"/>
      <c r="E257" s="83"/>
      <c r="F257" s="649"/>
      <c r="G257" s="83"/>
      <c r="H257" s="86"/>
    </row>
    <row r="258" spans="1:8" s="636" customFormat="1" ht="178.5">
      <c r="B258" s="80"/>
      <c r="C258" s="641" t="s">
        <v>1074</v>
      </c>
      <c r="D258" s="109"/>
      <c r="E258" s="83"/>
      <c r="F258" s="649"/>
      <c r="G258" s="83"/>
      <c r="H258" s="86"/>
    </row>
    <row r="259" spans="1:8" s="636" customFormat="1">
      <c r="B259" s="75"/>
      <c r="C259" s="54" t="s">
        <v>181</v>
      </c>
      <c r="D259" s="96">
        <v>41</v>
      </c>
      <c r="E259" s="83"/>
      <c r="F259" s="649"/>
      <c r="G259" s="83"/>
      <c r="H259" s="86">
        <f>D259*F259</f>
        <v>0</v>
      </c>
    </row>
    <row r="260" spans="1:8" s="636" customFormat="1">
      <c r="B260" s="75"/>
      <c r="C260" s="54"/>
      <c r="D260" s="96"/>
      <c r="E260" s="83"/>
      <c r="F260" s="649"/>
      <c r="G260" s="83"/>
      <c r="H260" s="86"/>
    </row>
    <row r="261" spans="1:8" s="636" customFormat="1" ht="63.75">
      <c r="B261" s="80">
        <v>3</v>
      </c>
      <c r="C261" s="641" t="s">
        <v>1075</v>
      </c>
      <c r="D261" s="109"/>
      <c r="E261" s="83"/>
      <c r="F261" s="649"/>
      <c r="G261" s="83"/>
      <c r="H261" s="86"/>
    </row>
    <row r="262" spans="1:8" s="636" customFormat="1">
      <c r="B262" s="75"/>
      <c r="C262" s="54" t="s">
        <v>86</v>
      </c>
      <c r="D262" s="96">
        <v>34</v>
      </c>
      <c r="E262" s="83"/>
      <c r="F262" s="649"/>
      <c r="G262" s="83"/>
      <c r="H262" s="86">
        <f>D262*F262</f>
        <v>0</v>
      </c>
    </row>
    <row r="263" spans="1:8" s="636" customFormat="1">
      <c r="B263" s="75"/>
      <c r="C263" s="54"/>
      <c r="D263" s="96"/>
      <c r="E263" s="83"/>
      <c r="F263" s="649"/>
      <c r="G263" s="83"/>
      <c r="H263" s="86"/>
    </row>
    <row r="264" spans="1:8" s="636" customFormat="1">
      <c r="B264" s="80"/>
      <c r="C264" s="153" t="s">
        <v>347</v>
      </c>
      <c r="D264" s="96"/>
      <c r="E264" s="83"/>
      <c r="F264" s="649"/>
      <c r="G264" s="83"/>
      <c r="H264" s="86"/>
    </row>
    <row r="265" spans="1:8" s="636" customFormat="1" ht="127.5">
      <c r="B265" s="80">
        <v>3</v>
      </c>
      <c r="C265" s="54" t="s">
        <v>1076</v>
      </c>
      <c r="D265" s="96"/>
      <c r="E265" s="83"/>
      <c r="F265" s="649"/>
      <c r="G265" s="83"/>
      <c r="H265" s="86"/>
    </row>
    <row r="266" spans="1:8" s="636" customFormat="1" ht="15" customHeight="1">
      <c r="B266" s="80"/>
      <c r="C266" s="54" t="s">
        <v>383</v>
      </c>
      <c r="D266" s="96"/>
      <c r="E266" s="83"/>
      <c r="F266" s="649"/>
      <c r="G266" s="83"/>
      <c r="H266" s="86"/>
    </row>
    <row r="267" spans="1:8" s="636" customFormat="1">
      <c r="B267" s="80"/>
      <c r="C267" s="54" t="s">
        <v>181</v>
      </c>
      <c r="D267" s="96">
        <v>0.96</v>
      </c>
      <c r="E267" s="83"/>
      <c r="F267" s="649"/>
      <c r="G267" s="83"/>
      <c r="H267" s="86">
        <f>D267*F267</f>
        <v>0</v>
      </c>
    </row>
    <row r="268" spans="1:8" s="636" customFormat="1">
      <c r="B268" s="80"/>
      <c r="C268" s="54"/>
      <c r="D268" s="96"/>
      <c r="E268" s="83"/>
      <c r="F268" s="649"/>
      <c r="G268" s="83"/>
      <c r="H268" s="86"/>
    </row>
    <row r="269" spans="1:8" s="636" customFormat="1" ht="114.75">
      <c r="B269" s="80">
        <v>4</v>
      </c>
      <c r="C269" s="54" t="s">
        <v>1077</v>
      </c>
      <c r="D269" s="96"/>
      <c r="E269" s="83"/>
      <c r="F269" s="649"/>
      <c r="G269" s="83"/>
      <c r="H269" s="86"/>
    </row>
    <row r="270" spans="1:8" ht="31.15" customHeight="1">
      <c r="A270" s="636"/>
      <c r="C270" s="54" t="s">
        <v>1173</v>
      </c>
    </row>
    <row r="271" spans="1:8" s="636" customFormat="1">
      <c r="B271" s="80"/>
      <c r="C271" s="67" t="s">
        <v>181</v>
      </c>
      <c r="D271" s="97">
        <v>6.3</v>
      </c>
      <c r="E271" s="100"/>
      <c r="F271" s="653"/>
      <c r="G271" s="100"/>
      <c r="H271" s="99">
        <f>D271*F271</f>
        <v>0</v>
      </c>
    </row>
    <row r="272" spans="1:8" s="636" customFormat="1" ht="12.75" customHeight="1">
      <c r="B272" s="80"/>
      <c r="C272" s="54"/>
      <c r="D272" s="96"/>
      <c r="E272" s="83"/>
      <c r="F272" s="649"/>
      <c r="G272" s="83"/>
      <c r="H272" s="101">
        <f>SUM(H250:H271)</f>
        <v>0</v>
      </c>
    </row>
    <row r="273" spans="1:8" s="636" customFormat="1" ht="16.5" customHeight="1">
      <c r="B273" s="80"/>
      <c r="C273" s="54"/>
      <c r="D273" s="96"/>
      <c r="E273" s="83"/>
      <c r="F273" s="649"/>
      <c r="G273" s="83"/>
      <c r="H273" s="102"/>
    </row>
    <row r="274" spans="1:8" s="636" customFormat="1">
      <c r="A274"/>
      <c r="B274" s="632" t="s">
        <v>60</v>
      </c>
      <c r="C274" s="88" t="s">
        <v>61</v>
      </c>
      <c r="D274" s="633"/>
      <c r="E274" s="92"/>
      <c r="F274" s="650"/>
      <c r="G274" s="92"/>
      <c r="H274" s="93"/>
    </row>
    <row r="275" spans="1:8" s="636" customFormat="1">
      <c r="B275" s="80"/>
      <c r="C275" s="54"/>
      <c r="D275" s="96"/>
      <c r="E275" s="83"/>
      <c r="F275" s="649"/>
      <c r="G275" s="83"/>
      <c r="H275" s="102"/>
    </row>
    <row r="276" spans="1:8" ht="216.75">
      <c r="A276" s="636"/>
      <c r="B276" s="80">
        <v>1</v>
      </c>
      <c r="C276" s="54" t="s">
        <v>1078</v>
      </c>
    </row>
    <row r="277" spans="1:8" s="636" customFormat="1">
      <c r="B277" s="80"/>
      <c r="C277" s="54" t="s">
        <v>181</v>
      </c>
      <c r="D277" s="96">
        <v>2.42</v>
      </c>
      <c r="E277" s="83"/>
      <c r="F277" s="649"/>
      <c r="G277" s="83"/>
      <c r="H277" s="86">
        <f>D277*F277</f>
        <v>0</v>
      </c>
    </row>
    <row r="278" spans="1:8" s="636" customFormat="1">
      <c r="B278" s="80"/>
      <c r="C278" s="54"/>
      <c r="D278" s="96"/>
      <c r="E278" s="83"/>
      <c r="F278" s="649"/>
      <c r="G278" s="83"/>
      <c r="H278" s="86"/>
    </row>
    <row r="279" spans="1:8" s="636" customFormat="1" ht="129" customHeight="1">
      <c r="A279"/>
      <c r="B279" s="80" t="s">
        <v>207</v>
      </c>
      <c r="C279" s="54" t="s">
        <v>1079</v>
      </c>
      <c r="D279" s="96"/>
      <c r="E279" s="83"/>
      <c r="F279" s="649"/>
      <c r="G279" s="83"/>
      <c r="H279" s="86"/>
    </row>
    <row r="280" spans="1:8" s="636" customFormat="1" ht="153">
      <c r="A280"/>
      <c r="B280" s="80"/>
      <c r="C280" s="54" t="s">
        <v>384</v>
      </c>
      <c r="D280" s="96"/>
      <c r="E280" s="83"/>
      <c r="F280" s="649"/>
      <c r="G280" s="83"/>
      <c r="H280" s="86"/>
    </row>
    <row r="281" spans="1:8" s="636" customFormat="1" ht="216.75">
      <c r="C281" s="54" t="s">
        <v>385</v>
      </c>
      <c r="D281" s="96"/>
      <c r="E281" s="83"/>
      <c r="F281" s="649"/>
      <c r="G281" s="83"/>
      <c r="H281" s="86"/>
    </row>
    <row r="282" spans="1:8" s="636" customFormat="1" ht="38.25">
      <c r="A282"/>
      <c r="B282" s="80"/>
      <c r="C282" s="641" t="s">
        <v>386</v>
      </c>
      <c r="F282" s="652"/>
    </row>
    <row r="283" spans="1:8" s="636" customFormat="1">
      <c r="A283"/>
      <c r="B283" s="80"/>
      <c r="C283" s="67" t="s">
        <v>75</v>
      </c>
      <c r="D283" s="97">
        <v>2</v>
      </c>
      <c r="E283" s="100"/>
      <c r="F283" s="653"/>
      <c r="G283" s="100"/>
      <c r="H283" s="99">
        <f>D283*F283</f>
        <v>0</v>
      </c>
    </row>
    <row r="284" spans="1:8" s="636" customFormat="1">
      <c r="B284" s="80"/>
      <c r="C284" s="54"/>
      <c r="D284" s="96"/>
      <c r="E284" s="83"/>
      <c r="F284" s="649"/>
      <c r="G284" s="83"/>
      <c r="H284" s="101">
        <f>SUM(H277:H283)</f>
        <v>0</v>
      </c>
    </row>
    <row r="285" spans="1:8" s="636" customFormat="1" ht="25.5">
      <c r="B285" s="632" t="s">
        <v>62</v>
      </c>
      <c r="C285" s="88" t="s">
        <v>63</v>
      </c>
      <c r="D285" s="633"/>
      <c r="E285" s="92"/>
      <c r="F285" s="650"/>
      <c r="G285" s="92"/>
      <c r="H285" s="93"/>
    </row>
    <row r="286" spans="1:8" s="636" customFormat="1">
      <c r="B286" s="75"/>
      <c r="C286" s="63"/>
      <c r="D286" s="109"/>
      <c r="E286" s="83"/>
      <c r="F286" s="649"/>
      <c r="G286" s="83"/>
      <c r="H286" s="86"/>
    </row>
    <row r="287" spans="1:8" s="636" customFormat="1" ht="51">
      <c r="B287" s="80"/>
      <c r="C287" s="63" t="s">
        <v>387</v>
      </c>
      <c r="D287" s="109"/>
      <c r="E287" s="83"/>
      <c r="F287" s="649"/>
      <c r="G287" s="83"/>
      <c r="H287" s="86"/>
    </row>
    <row r="288" spans="1:8" s="636" customFormat="1">
      <c r="B288" s="80"/>
      <c r="C288" s="63"/>
      <c r="D288" s="109"/>
      <c r="E288" s="83"/>
      <c r="F288" s="649"/>
      <c r="G288" s="83"/>
      <c r="H288" s="86"/>
    </row>
    <row r="289" spans="2:8" s="636" customFormat="1" ht="102">
      <c r="B289" s="80" t="s">
        <v>205</v>
      </c>
      <c r="C289" s="54" t="s">
        <v>388</v>
      </c>
      <c r="D289" s="96"/>
      <c r="E289" s="83"/>
      <c r="F289" s="649"/>
      <c r="G289" s="83"/>
      <c r="H289" s="86"/>
    </row>
    <row r="290" spans="2:8" s="636" customFormat="1" ht="25.5">
      <c r="B290" s="80" t="s">
        <v>105</v>
      </c>
      <c r="C290" s="54" t="s">
        <v>389</v>
      </c>
      <c r="D290" s="96"/>
      <c r="E290" s="83"/>
      <c r="F290" s="649"/>
      <c r="G290" s="83"/>
      <c r="H290" s="86"/>
    </row>
    <row r="291" spans="2:8" s="636" customFormat="1">
      <c r="B291" s="80"/>
      <c r="C291" s="54" t="s">
        <v>94</v>
      </c>
      <c r="D291" s="96">
        <v>7.45</v>
      </c>
      <c r="E291" s="83"/>
      <c r="F291" s="649"/>
      <c r="G291" s="83"/>
      <c r="H291" s="86">
        <f>D291*F291</f>
        <v>0</v>
      </c>
    </row>
    <row r="292" spans="2:8" s="636" customFormat="1">
      <c r="B292" s="80"/>
      <c r="C292" s="54"/>
      <c r="D292" s="96"/>
      <c r="E292" s="83"/>
      <c r="F292" s="649"/>
      <c r="G292" s="83"/>
      <c r="H292" s="86"/>
    </row>
    <row r="293" spans="2:8" s="636" customFormat="1" ht="78.75" customHeight="1">
      <c r="B293" s="80">
        <v>2</v>
      </c>
      <c r="C293" s="54" t="s">
        <v>1080</v>
      </c>
      <c r="D293" s="96"/>
      <c r="E293" s="83"/>
      <c r="F293" s="649"/>
      <c r="G293" s="83"/>
      <c r="H293" s="86"/>
    </row>
    <row r="294" spans="2:8" s="636" customFormat="1" ht="25.5">
      <c r="B294" s="80" t="s">
        <v>110</v>
      </c>
      <c r="C294" s="54" t="s">
        <v>389</v>
      </c>
      <c r="D294" s="96"/>
      <c r="E294" s="83"/>
      <c r="F294" s="649"/>
      <c r="G294" s="83"/>
      <c r="H294" s="86"/>
    </row>
    <row r="295" spans="2:8" s="636" customFormat="1">
      <c r="B295" s="80"/>
      <c r="C295" s="54" t="s">
        <v>94</v>
      </c>
      <c r="D295" s="96">
        <v>6.8</v>
      </c>
      <c r="E295" s="83"/>
      <c r="F295" s="649"/>
      <c r="G295" s="83"/>
      <c r="H295" s="86">
        <f>D295*F295</f>
        <v>0</v>
      </c>
    </row>
    <row r="296" spans="2:8" s="636" customFormat="1" ht="25.5">
      <c r="B296" s="80" t="s">
        <v>111</v>
      </c>
      <c r="C296" s="54" t="s">
        <v>390</v>
      </c>
      <c r="D296" s="96"/>
      <c r="E296" s="83"/>
      <c r="F296" s="649"/>
      <c r="G296" s="83"/>
      <c r="H296" s="86"/>
    </row>
    <row r="297" spans="2:8" s="636" customFormat="1">
      <c r="B297" s="80"/>
      <c r="C297" s="54" t="s">
        <v>94</v>
      </c>
      <c r="D297" s="96">
        <v>4</v>
      </c>
      <c r="E297" s="83"/>
      <c r="F297" s="649"/>
      <c r="G297" s="83"/>
      <c r="H297" s="86">
        <f>D297*F297</f>
        <v>0</v>
      </c>
    </row>
    <row r="298" spans="2:8" s="636" customFormat="1">
      <c r="B298" s="80"/>
      <c r="C298" s="54"/>
      <c r="D298" s="96"/>
      <c r="E298" s="83"/>
      <c r="F298" s="649"/>
      <c r="G298" s="83"/>
      <c r="H298" s="86"/>
    </row>
    <row r="299" spans="2:8" s="636" customFormat="1" ht="40.5" customHeight="1">
      <c r="B299" s="80">
        <v>3</v>
      </c>
      <c r="C299" s="54" t="s">
        <v>391</v>
      </c>
      <c r="D299" s="96"/>
      <c r="E299" s="83"/>
      <c r="F299" s="649"/>
      <c r="G299" s="83"/>
      <c r="H299" s="86"/>
    </row>
    <row r="300" spans="2:8" s="636" customFormat="1">
      <c r="B300" s="80"/>
      <c r="C300" s="54" t="s">
        <v>181</v>
      </c>
      <c r="D300" s="96">
        <v>51</v>
      </c>
      <c r="E300" s="83"/>
      <c r="F300" s="649"/>
      <c r="G300" s="83"/>
      <c r="H300" s="86">
        <f>D300*F300</f>
        <v>0</v>
      </c>
    </row>
    <row r="301" spans="2:8" s="636" customFormat="1">
      <c r="B301" s="80"/>
      <c r="C301" s="54"/>
      <c r="D301" s="96"/>
      <c r="E301" s="83"/>
      <c r="F301" s="649"/>
      <c r="G301" s="83"/>
      <c r="H301" s="86"/>
    </row>
    <row r="302" spans="2:8" s="636" customFormat="1" ht="102">
      <c r="B302" s="80">
        <v>4</v>
      </c>
      <c r="C302" s="54" t="s">
        <v>392</v>
      </c>
      <c r="D302" s="96"/>
      <c r="E302" s="83"/>
      <c r="F302" s="649"/>
      <c r="G302" s="83"/>
      <c r="H302" s="86"/>
    </row>
    <row r="303" spans="2:8" s="636" customFormat="1">
      <c r="B303" s="80"/>
      <c r="C303" s="54" t="s">
        <v>94</v>
      </c>
      <c r="D303" s="96">
        <v>20.5</v>
      </c>
      <c r="E303" s="83"/>
      <c r="F303" s="649"/>
      <c r="G303" s="83"/>
      <c r="H303" s="86">
        <f>D303*F303</f>
        <v>0</v>
      </c>
    </row>
    <row r="304" spans="2:8" s="636" customFormat="1">
      <c r="B304" s="80"/>
      <c r="C304" s="106"/>
      <c r="D304" s="96"/>
      <c r="E304" s="83"/>
      <c r="F304" s="649"/>
      <c r="G304" s="83"/>
      <c r="H304" s="86"/>
    </row>
    <row r="305" spans="2:8" s="636" customFormat="1" ht="25.5">
      <c r="B305" s="80">
        <v>5</v>
      </c>
      <c r="C305" s="54" t="s">
        <v>393</v>
      </c>
      <c r="D305" s="96"/>
      <c r="E305" s="83"/>
      <c r="F305" s="649"/>
      <c r="G305" s="83"/>
      <c r="H305" s="86"/>
    </row>
    <row r="306" spans="2:8" s="636" customFormat="1">
      <c r="B306" s="80"/>
      <c r="C306" s="54" t="s">
        <v>181</v>
      </c>
      <c r="D306" s="96">
        <v>41.5</v>
      </c>
      <c r="E306" s="83"/>
      <c r="F306" s="649"/>
      <c r="G306" s="83"/>
      <c r="H306" s="86">
        <f>D306*F306</f>
        <v>0</v>
      </c>
    </row>
    <row r="307" spans="2:8" s="636" customFormat="1">
      <c r="B307" s="80"/>
      <c r="C307" s="106"/>
      <c r="D307" s="96"/>
      <c r="E307" s="83"/>
      <c r="F307" s="649"/>
      <c r="G307" s="83"/>
      <c r="H307" s="86"/>
    </row>
    <row r="308" spans="2:8" s="636" customFormat="1" ht="63.75">
      <c r="B308" s="80">
        <v>6</v>
      </c>
      <c r="C308" s="54" t="s">
        <v>394</v>
      </c>
      <c r="D308" s="96"/>
      <c r="E308" s="83"/>
      <c r="F308" s="649"/>
      <c r="G308" s="83"/>
      <c r="H308" s="86"/>
    </row>
    <row r="309" spans="2:8" s="636" customFormat="1">
      <c r="B309" s="80"/>
      <c r="C309" s="54" t="s">
        <v>94</v>
      </c>
      <c r="D309" s="96">
        <v>10.3</v>
      </c>
      <c r="E309" s="83"/>
      <c r="F309" s="649"/>
      <c r="G309" s="83"/>
      <c r="H309" s="86">
        <f>D309*F309</f>
        <v>0</v>
      </c>
    </row>
    <row r="310" spans="2:8" s="636" customFormat="1">
      <c r="B310" s="80"/>
      <c r="C310" s="54"/>
      <c r="D310" s="96"/>
      <c r="E310" s="83"/>
      <c r="F310" s="649"/>
      <c r="G310" s="83"/>
      <c r="H310" s="86"/>
    </row>
    <row r="311" spans="2:8" s="636" customFormat="1" ht="114.75">
      <c r="B311" s="80">
        <v>7</v>
      </c>
      <c r="C311" s="54" t="s">
        <v>395</v>
      </c>
      <c r="D311" s="96"/>
      <c r="E311" s="83"/>
      <c r="F311" s="649"/>
      <c r="G311" s="83"/>
      <c r="H311" s="86"/>
    </row>
    <row r="312" spans="2:8" s="636" customFormat="1">
      <c r="B312" s="80"/>
      <c r="C312" s="54" t="s">
        <v>86</v>
      </c>
      <c r="D312" s="96">
        <v>21.1</v>
      </c>
      <c r="E312" s="83"/>
      <c r="F312" s="649"/>
      <c r="G312" s="83"/>
      <c r="H312" s="86">
        <f>D312*F312</f>
        <v>0</v>
      </c>
    </row>
    <row r="313" spans="2:8" s="636" customFormat="1">
      <c r="B313" s="80"/>
      <c r="C313" s="54"/>
      <c r="D313" s="96"/>
      <c r="E313" s="83"/>
      <c r="F313" s="649"/>
      <c r="G313" s="83"/>
      <c r="H313" s="86"/>
    </row>
    <row r="314" spans="2:8" s="636" customFormat="1" ht="114.75">
      <c r="B314" s="80">
        <v>8</v>
      </c>
      <c r="C314" s="54" t="s">
        <v>396</v>
      </c>
      <c r="D314" s="96"/>
      <c r="E314" s="83"/>
      <c r="F314" s="649"/>
      <c r="G314" s="83"/>
      <c r="H314" s="86"/>
    </row>
    <row r="315" spans="2:8" s="636" customFormat="1">
      <c r="B315" s="80"/>
      <c r="C315" s="54" t="s">
        <v>86</v>
      </c>
      <c r="D315" s="96">
        <v>14</v>
      </c>
      <c r="E315" s="83"/>
      <c r="F315" s="649"/>
      <c r="G315" s="83"/>
      <c r="H315" s="86">
        <f>D315*F315</f>
        <v>0</v>
      </c>
    </row>
    <row r="316" spans="2:8" s="636" customFormat="1">
      <c r="B316" s="80"/>
      <c r="C316" s="106"/>
      <c r="D316" s="96"/>
      <c r="E316" s="83"/>
      <c r="F316" s="649"/>
      <c r="G316" s="83"/>
      <c r="H316" s="86"/>
    </row>
    <row r="317" spans="2:8" s="636" customFormat="1" ht="63.75">
      <c r="B317" s="80">
        <v>9</v>
      </c>
      <c r="C317" s="106" t="s">
        <v>1174</v>
      </c>
      <c r="D317" s="96"/>
      <c r="E317" s="83"/>
      <c r="F317" s="649"/>
      <c r="G317" s="83"/>
      <c r="H317" s="86"/>
    </row>
    <row r="318" spans="2:8" s="636" customFormat="1">
      <c r="B318" s="80"/>
      <c r="C318" s="54" t="s">
        <v>94</v>
      </c>
      <c r="D318" s="96">
        <v>2.1</v>
      </c>
      <c r="E318" s="83"/>
      <c r="F318" s="649"/>
      <c r="G318" s="83"/>
      <c r="H318" s="86">
        <f>D318*F318</f>
        <v>0</v>
      </c>
    </row>
    <row r="319" spans="2:8" s="636" customFormat="1">
      <c r="B319" s="80"/>
      <c r="C319" s="54"/>
      <c r="D319" s="96"/>
      <c r="E319" s="83"/>
      <c r="F319" s="649"/>
      <c r="G319" s="83"/>
      <c r="H319" s="86"/>
    </row>
    <row r="320" spans="2:8" s="636" customFormat="1" ht="65.25" customHeight="1">
      <c r="B320" s="80">
        <v>10</v>
      </c>
      <c r="C320" s="54" t="s">
        <v>397</v>
      </c>
      <c r="D320" s="96"/>
      <c r="E320" s="83"/>
      <c r="F320" s="649"/>
      <c r="G320" s="83"/>
      <c r="H320" s="86"/>
    </row>
    <row r="321" spans="2:8" s="636" customFormat="1">
      <c r="B321" s="80"/>
      <c r="C321" s="54" t="s">
        <v>398</v>
      </c>
      <c r="D321" s="96"/>
      <c r="E321" s="83"/>
      <c r="F321" s="649"/>
      <c r="G321" s="83"/>
      <c r="H321" s="86"/>
    </row>
    <row r="322" spans="2:8" s="636" customFormat="1">
      <c r="B322" s="80"/>
      <c r="C322" s="54" t="s">
        <v>86</v>
      </c>
      <c r="D322" s="96">
        <v>13</v>
      </c>
      <c r="E322" s="83"/>
      <c r="F322" s="649"/>
      <c r="G322" s="83"/>
      <c r="H322" s="86">
        <f>D322*F322</f>
        <v>0</v>
      </c>
    </row>
    <row r="323" spans="2:8" s="636" customFormat="1">
      <c r="B323" s="80"/>
      <c r="C323" s="54"/>
      <c r="D323" s="96"/>
      <c r="E323" s="83"/>
      <c r="F323" s="649"/>
      <c r="G323" s="83"/>
      <c r="H323" s="86"/>
    </row>
    <row r="324" spans="2:8" s="636" customFormat="1">
      <c r="B324" s="80"/>
      <c r="C324" s="54" t="s">
        <v>399</v>
      </c>
      <c r="D324" s="96"/>
      <c r="E324" s="83"/>
      <c r="F324" s="649"/>
      <c r="G324" s="83"/>
      <c r="H324" s="86"/>
    </row>
    <row r="325" spans="2:8" s="636" customFormat="1">
      <c r="B325" s="80"/>
      <c r="C325" s="54" t="s">
        <v>86</v>
      </c>
      <c r="D325" s="96">
        <v>3.15</v>
      </c>
      <c r="E325" s="83"/>
      <c r="F325" s="649"/>
      <c r="G325" s="83"/>
      <c r="H325" s="86">
        <f>D325*F325</f>
        <v>0</v>
      </c>
    </row>
    <row r="326" spans="2:8" s="636" customFormat="1">
      <c r="B326" s="80"/>
      <c r="C326" s="54"/>
      <c r="D326" s="96"/>
      <c r="E326" s="83"/>
      <c r="F326" s="649"/>
      <c r="G326" s="83"/>
      <c r="H326" s="86"/>
    </row>
    <row r="327" spans="2:8" s="636" customFormat="1">
      <c r="B327" s="80"/>
      <c r="C327" s="54" t="s">
        <v>400</v>
      </c>
      <c r="D327" s="96"/>
      <c r="E327" s="83"/>
      <c r="F327" s="649"/>
      <c r="G327" s="83"/>
      <c r="H327" s="86"/>
    </row>
    <row r="328" spans="2:8" s="636" customFormat="1">
      <c r="B328" s="80"/>
      <c r="C328" s="54" t="s">
        <v>86</v>
      </c>
      <c r="D328" s="96">
        <v>0.9</v>
      </c>
      <c r="E328" s="83"/>
      <c r="F328" s="649"/>
      <c r="G328" s="83"/>
      <c r="H328" s="86">
        <f>D328*F328</f>
        <v>0</v>
      </c>
    </row>
    <row r="329" spans="2:8" s="636" customFormat="1">
      <c r="B329" s="80"/>
      <c r="C329" s="54"/>
      <c r="D329" s="96"/>
      <c r="E329" s="83"/>
      <c r="F329" s="649"/>
      <c r="G329" s="83"/>
      <c r="H329" s="86"/>
    </row>
    <row r="330" spans="2:8" s="636" customFormat="1" ht="90.75" customHeight="1">
      <c r="B330" s="80">
        <v>11</v>
      </c>
      <c r="C330" s="54" t="s">
        <v>1081</v>
      </c>
      <c r="D330" s="96"/>
      <c r="E330" s="83"/>
      <c r="F330" s="649"/>
      <c r="G330" s="83"/>
      <c r="H330" s="86"/>
    </row>
    <row r="331" spans="2:8" s="636" customFormat="1">
      <c r="B331" s="80"/>
      <c r="C331" s="54" t="s">
        <v>84</v>
      </c>
      <c r="D331" s="96">
        <v>75</v>
      </c>
      <c r="E331" s="83"/>
      <c r="F331" s="649"/>
      <c r="G331" s="83"/>
      <c r="H331" s="86">
        <f>D331*F331</f>
        <v>0</v>
      </c>
    </row>
    <row r="332" spans="2:8" s="636" customFormat="1">
      <c r="B332" s="80"/>
      <c r="C332" s="54"/>
      <c r="D332" s="96"/>
      <c r="E332" s="83"/>
      <c r="F332" s="649"/>
      <c r="G332" s="83"/>
      <c r="H332" s="86"/>
    </row>
    <row r="333" spans="2:8" s="636" customFormat="1" ht="89.25">
      <c r="B333" s="80">
        <v>12</v>
      </c>
      <c r="C333" s="54" t="s">
        <v>1082</v>
      </c>
      <c r="D333" s="96"/>
      <c r="E333" s="83"/>
      <c r="F333" s="649"/>
      <c r="G333" s="83"/>
      <c r="H333" s="86"/>
    </row>
    <row r="334" spans="2:8" s="636" customFormat="1">
      <c r="B334" s="80"/>
      <c r="C334" s="54" t="s">
        <v>84</v>
      </c>
      <c r="D334" s="96">
        <v>75</v>
      </c>
      <c r="E334" s="83"/>
      <c r="F334" s="649"/>
      <c r="G334" s="83"/>
      <c r="H334" s="86">
        <f>D334*F334</f>
        <v>0</v>
      </c>
    </row>
    <row r="335" spans="2:8" s="636" customFormat="1">
      <c r="B335" s="80"/>
      <c r="C335" s="106"/>
      <c r="D335" s="96"/>
      <c r="E335" s="83"/>
      <c r="F335" s="649"/>
      <c r="G335" s="83"/>
      <c r="H335" s="86"/>
    </row>
    <row r="336" spans="2:8" s="636" customFormat="1" ht="103.5" customHeight="1">
      <c r="B336" s="80">
        <v>13</v>
      </c>
      <c r="C336" s="54" t="s">
        <v>1083</v>
      </c>
      <c r="D336" s="96"/>
      <c r="E336" s="83"/>
      <c r="F336" s="649"/>
      <c r="G336" s="83"/>
      <c r="H336" s="86"/>
    </row>
    <row r="337" spans="2:8" s="636" customFormat="1">
      <c r="B337" s="80"/>
      <c r="C337" s="54" t="s">
        <v>84</v>
      </c>
      <c r="D337" s="96">
        <v>75</v>
      </c>
      <c r="E337" s="83"/>
      <c r="F337" s="649"/>
      <c r="G337" s="83"/>
      <c r="H337" s="86">
        <f>D337*F337</f>
        <v>0</v>
      </c>
    </row>
    <row r="338" spans="2:8" s="636" customFormat="1">
      <c r="B338" s="80"/>
      <c r="C338" s="54"/>
      <c r="D338" s="96"/>
      <c r="E338" s="83"/>
      <c r="F338" s="649"/>
      <c r="G338" s="83"/>
      <c r="H338" s="86"/>
    </row>
    <row r="339" spans="2:8" s="636" customFormat="1" ht="127.5">
      <c r="B339" s="80">
        <v>14</v>
      </c>
      <c r="C339" s="54" t="s">
        <v>401</v>
      </c>
      <c r="D339" s="96"/>
      <c r="E339" s="83"/>
      <c r="F339" s="649"/>
      <c r="G339" s="83"/>
      <c r="H339" s="86"/>
    </row>
    <row r="340" spans="2:8" s="636" customFormat="1">
      <c r="B340" s="80"/>
      <c r="C340" s="54" t="s">
        <v>398</v>
      </c>
      <c r="D340" s="96"/>
      <c r="E340" s="83"/>
      <c r="F340" s="649"/>
      <c r="G340" s="83"/>
      <c r="H340" s="86"/>
    </row>
    <row r="341" spans="2:8" s="636" customFormat="1">
      <c r="B341" s="80"/>
      <c r="C341" s="54" t="s">
        <v>86</v>
      </c>
      <c r="D341" s="96">
        <v>5.95</v>
      </c>
      <c r="E341" s="83"/>
      <c r="F341" s="649"/>
      <c r="G341" s="83"/>
      <c r="H341" s="86">
        <f>D341*F341</f>
        <v>0</v>
      </c>
    </row>
    <row r="342" spans="2:8" s="636" customFormat="1">
      <c r="B342" s="80"/>
      <c r="C342" s="54"/>
      <c r="D342" s="96"/>
      <c r="E342" s="83"/>
      <c r="F342" s="649"/>
      <c r="G342" s="83"/>
      <c r="H342" s="86"/>
    </row>
    <row r="343" spans="2:8" s="636" customFormat="1">
      <c r="B343" s="80"/>
      <c r="C343" s="54" t="s">
        <v>402</v>
      </c>
      <c r="D343" s="96"/>
      <c r="E343" s="83"/>
      <c r="F343" s="649"/>
      <c r="G343" s="83"/>
      <c r="H343" s="86"/>
    </row>
    <row r="344" spans="2:8" s="636" customFormat="1">
      <c r="B344" s="80"/>
      <c r="C344" s="54" t="s">
        <v>86</v>
      </c>
      <c r="D344" s="96">
        <v>4</v>
      </c>
      <c r="E344" s="83"/>
      <c r="F344" s="649"/>
      <c r="G344" s="83"/>
      <c r="H344" s="86">
        <f>D344*F344</f>
        <v>0</v>
      </c>
    </row>
    <row r="345" spans="2:8" s="636" customFormat="1">
      <c r="B345" s="80"/>
      <c r="C345" s="54"/>
      <c r="D345" s="96"/>
      <c r="E345" s="83"/>
      <c r="F345" s="649"/>
      <c r="G345" s="83"/>
      <c r="H345" s="86"/>
    </row>
    <row r="346" spans="2:8" s="636" customFormat="1">
      <c r="B346" s="80"/>
      <c r="C346" s="54" t="s">
        <v>403</v>
      </c>
      <c r="D346" s="96"/>
      <c r="E346" s="83"/>
      <c r="F346" s="649"/>
      <c r="G346" s="83"/>
      <c r="H346" s="86"/>
    </row>
    <row r="347" spans="2:8" s="636" customFormat="1">
      <c r="B347" s="80"/>
      <c r="C347" s="54" t="s">
        <v>86</v>
      </c>
      <c r="D347" s="96">
        <v>19.649999999999999</v>
      </c>
      <c r="E347" s="83"/>
      <c r="F347" s="649"/>
      <c r="G347" s="83"/>
      <c r="H347" s="86">
        <f>D347*F347</f>
        <v>0</v>
      </c>
    </row>
    <row r="348" spans="2:8" s="636" customFormat="1">
      <c r="B348" s="80"/>
      <c r="C348" s="54"/>
      <c r="D348" s="96"/>
      <c r="E348" s="83"/>
      <c r="F348" s="649"/>
      <c r="G348" s="83"/>
      <c r="H348" s="86"/>
    </row>
    <row r="349" spans="2:8" s="636" customFormat="1">
      <c r="B349" s="80"/>
      <c r="C349" s="54" t="s">
        <v>404</v>
      </c>
      <c r="D349" s="96"/>
      <c r="E349" s="83"/>
      <c r="F349" s="649"/>
      <c r="G349" s="83"/>
      <c r="H349" s="86"/>
    </row>
    <row r="350" spans="2:8" s="636" customFormat="1">
      <c r="B350" s="80"/>
      <c r="C350" s="54" t="s">
        <v>86</v>
      </c>
      <c r="D350" s="96">
        <v>7.5</v>
      </c>
      <c r="E350" s="83"/>
      <c r="F350" s="649"/>
      <c r="G350" s="83"/>
      <c r="H350" s="86">
        <f>D350*F350</f>
        <v>0</v>
      </c>
    </row>
    <row r="351" spans="2:8" s="636" customFormat="1">
      <c r="B351" s="80"/>
      <c r="C351" s="54"/>
      <c r="D351" s="96"/>
      <c r="E351" s="83"/>
      <c r="F351" s="649"/>
      <c r="G351" s="83"/>
      <c r="H351" s="86"/>
    </row>
    <row r="352" spans="2:8" s="636" customFormat="1" ht="102">
      <c r="B352" s="80">
        <v>15</v>
      </c>
      <c r="C352" s="54" t="s">
        <v>1050</v>
      </c>
      <c r="D352" s="96"/>
      <c r="E352" s="83"/>
      <c r="F352" s="649"/>
      <c r="G352" s="83"/>
      <c r="H352" s="86"/>
    </row>
    <row r="353" spans="2:8" s="636" customFormat="1">
      <c r="B353" s="80"/>
      <c r="C353" s="54" t="s">
        <v>86</v>
      </c>
      <c r="D353" s="96">
        <v>24.5</v>
      </c>
      <c r="E353" s="83"/>
      <c r="F353" s="649"/>
      <c r="G353" s="83"/>
      <c r="H353" s="86">
        <f>D353*F353</f>
        <v>0</v>
      </c>
    </row>
    <row r="354" spans="2:8" s="636" customFormat="1">
      <c r="B354" s="80"/>
      <c r="C354" s="54"/>
      <c r="D354" s="96"/>
      <c r="E354" s="83"/>
      <c r="F354" s="649"/>
      <c r="G354" s="83"/>
      <c r="H354" s="86"/>
    </row>
    <row r="355" spans="2:8" s="636" customFormat="1" ht="89.25">
      <c r="B355" s="80">
        <v>16</v>
      </c>
      <c r="C355" s="54" t="s">
        <v>405</v>
      </c>
      <c r="D355" s="96"/>
      <c r="E355" s="83"/>
      <c r="F355" s="649"/>
      <c r="G355" s="83"/>
      <c r="H355" s="86"/>
    </row>
    <row r="356" spans="2:8" s="636" customFormat="1" ht="38.25">
      <c r="B356" s="80" t="s">
        <v>371</v>
      </c>
      <c r="C356" s="106" t="s">
        <v>1049</v>
      </c>
      <c r="D356" s="96"/>
      <c r="E356" s="83"/>
      <c r="F356" s="649"/>
      <c r="G356" s="83"/>
      <c r="H356" s="86"/>
    </row>
    <row r="357" spans="2:8" s="636" customFormat="1">
      <c r="B357" s="80"/>
      <c r="C357" s="54" t="s">
        <v>406</v>
      </c>
      <c r="D357" s="96">
        <v>10</v>
      </c>
      <c r="E357" s="83"/>
      <c r="F357" s="649"/>
      <c r="G357" s="83"/>
      <c r="H357" s="86">
        <f>D357*F357</f>
        <v>0</v>
      </c>
    </row>
    <row r="358" spans="2:8" s="636" customFormat="1">
      <c r="B358" s="80"/>
      <c r="C358" s="54"/>
      <c r="D358" s="96"/>
      <c r="E358" s="83"/>
      <c r="F358" s="649"/>
      <c r="G358" s="83"/>
      <c r="H358" s="86"/>
    </row>
    <row r="359" spans="2:8" s="636" customFormat="1" ht="191.25">
      <c r="B359" s="80" t="s">
        <v>374</v>
      </c>
      <c r="C359" s="54" t="s">
        <v>1048</v>
      </c>
      <c r="D359" s="96"/>
      <c r="E359" s="83"/>
      <c r="F359" s="649"/>
      <c r="G359" s="83"/>
      <c r="H359" s="86"/>
    </row>
    <row r="360" spans="2:8" s="636" customFormat="1">
      <c r="B360" s="80"/>
      <c r="C360" s="54" t="s">
        <v>406</v>
      </c>
      <c r="D360" s="96">
        <v>115</v>
      </c>
      <c r="E360" s="83"/>
      <c r="F360" s="649"/>
      <c r="G360" s="83"/>
      <c r="H360" s="86">
        <f>D360*F360</f>
        <v>0</v>
      </c>
    </row>
    <row r="361" spans="2:8" s="636" customFormat="1">
      <c r="B361" s="80"/>
      <c r="C361" s="54"/>
      <c r="D361" s="96"/>
      <c r="E361" s="83"/>
      <c r="F361" s="649"/>
      <c r="G361" s="83"/>
      <c r="H361" s="86"/>
    </row>
    <row r="362" spans="2:8" s="636" customFormat="1" ht="89.25">
      <c r="B362" s="80" t="s">
        <v>377</v>
      </c>
      <c r="C362" s="54" t="s">
        <v>407</v>
      </c>
      <c r="D362" s="96"/>
      <c r="E362" s="83"/>
      <c r="F362" s="649"/>
      <c r="G362" s="83"/>
      <c r="H362" s="86"/>
    </row>
    <row r="363" spans="2:8" s="636" customFormat="1">
      <c r="B363" s="80"/>
      <c r="C363" s="54" t="s">
        <v>406</v>
      </c>
      <c r="D363" s="96">
        <v>480</v>
      </c>
      <c r="E363" s="83"/>
      <c r="F363" s="649"/>
      <c r="G363" s="83"/>
      <c r="H363" s="86">
        <f>D363*F363</f>
        <v>0</v>
      </c>
    </row>
    <row r="364" spans="2:8" s="636" customFormat="1">
      <c r="B364" s="80"/>
      <c r="C364" s="54"/>
      <c r="D364" s="96"/>
      <c r="E364" s="83"/>
      <c r="F364" s="649"/>
      <c r="G364" s="83"/>
      <c r="H364" s="86"/>
    </row>
    <row r="365" spans="2:8" s="636" customFormat="1" ht="76.5">
      <c r="B365" s="80" t="s">
        <v>408</v>
      </c>
      <c r="C365" s="54" t="s">
        <v>409</v>
      </c>
      <c r="D365" s="96"/>
      <c r="E365" s="83"/>
      <c r="F365" s="649"/>
      <c r="G365" s="83"/>
      <c r="H365" s="86"/>
    </row>
    <row r="366" spans="2:8" s="636" customFormat="1">
      <c r="B366" s="80"/>
      <c r="C366" s="54" t="s">
        <v>406</v>
      </c>
      <c r="D366" s="96">
        <v>32</v>
      </c>
      <c r="E366" s="83"/>
      <c r="F366" s="649"/>
      <c r="G366" s="83"/>
      <c r="H366" s="86">
        <f>D366*F366</f>
        <v>0</v>
      </c>
    </row>
    <row r="367" spans="2:8" s="636" customFormat="1">
      <c r="B367" s="80"/>
      <c r="C367" s="54"/>
      <c r="D367" s="96"/>
      <c r="E367" s="83"/>
      <c r="F367" s="649"/>
      <c r="G367" s="83"/>
      <c r="H367" s="86"/>
    </row>
    <row r="368" spans="2:8" s="636" customFormat="1" ht="89.25">
      <c r="B368" s="80">
        <v>17</v>
      </c>
      <c r="C368" s="54" t="s">
        <v>410</v>
      </c>
      <c r="D368" s="96"/>
      <c r="E368" s="83"/>
      <c r="F368" s="649"/>
      <c r="G368" s="83"/>
      <c r="H368" s="86"/>
    </row>
    <row r="369" spans="2:8" s="636" customFormat="1">
      <c r="B369" s="80"/>
      <c r="C369" s="54" t="s">
        <v>406</v>
      </c>
      <c r="D369" s="96">
        <v>9</v>
      </c>
      <c r="E369" s="83"/>
      <c r="F369" s="649"/>
      <c r="G369" s="83"/>
      <c r="H369" s="86">
        <f>D369*F369</f>
        <v>0</v>
      </c>
    </row>
    <row r="370" spans="2:8" s="636" customFormat="1">
      <c r="B370" s="80"/>
      <c r="C370" s="54"/>
      <c r="D370" s="96"/>
      <c r="E370" s="83"/>
      <c r="F370" s="649"/>
      <c r="G370" s="83"/>
      <c r="H370" s="86"/>
    </row>
    <row r="371" spans="2:8" s="636" customFormat="1" ht="114.75">
      <c r="B371" s="80">
        <v>18</v>
      </c>
      <c r="C371" s="54" t="s">
        <v>411</v>
      </c>
      <c r="D371" s="96"/>
      <c r="E371" s="83"/>
      <c r="F371" s="649"/>
      <c r="G371" s="83"/>
      <c r="H371" s="86"/>
    </row>
    <row r="372" spans="2:8" s="636" customFormat="1">
      <c r="B372" s="80"/>
      <c r="C372" s="54" t="s">
        <v>84</v>
      </c>
      <c r="D372" s="96">
        <v>53</v>
      </c>
      <c r="E372" s="83"/>
      <c r="F372" s="649"/>
      <c r="G372" s="83"/>
      <c r="H372" s="86">
        <f>D372*F372</f>
        <v>0</v>
      </c>
    </row>
    <row r="373" spans="2:8" s="636" customFormat="1">
      <c r="B373" s="80"/>
      <c r="C373" s="54"/>
      <c r="D373" s="96"/>
      <c r="E373" s="83"/>
      <c r="F373" s="649"/>
      <c r="G373" s="83"/>
      <c r="H373" s="86"/>
    </row>
    <row r="374" spans="2:8" s="636" customFormat="1" ht="102">
      <c r="B374" s="80">
        <v>19</v>
      </c>
      <c r="C374" s="54" t="s">
        <v>412</v>
      </c>
      <c r="D374" s="96"/>
      <c r="E374" s="83"/>
      <c r="F374" s="649"/>
      <c r="G374" s="83"/>
      <c r="H374" s="86"/>
    </row>
    <row r="375" spans="2:8" s="636" customFormat="1">
      <c r="B375" s="80"/>
      <c r="C375" s="54" t="s">
        <v>73</v>
      </c>
      <c r="D375" s="96">
        <v>1</v>
      </c>
      <c r="E375" s="83"/>
      <c r="F375" s="649"/>
      <c r="G375" s="83"/>
      <c r="H375" s="86">
        <f>D375*F375</f>
        <v>0</v>
      </c>
    </row>
    <row r="376" spans="2:8" s="636" customFormat="1">
      <c r="C376" s="54"/>
      <c r="D376" s="96"/>
      <c r="E376" s="83"/>
      <c r="F376" s="649"/>
      <c r="G376" s="83"/>
      <c r="H376" s="86"/>
    </row>
    <row r="377" spans="2:8" s="636" customFormat="1" ht="38.25">
      <c r="B377" s="80">
        <v>20</v>
      </c>
      <c r="C377" s="54" t="s">
        <v>1084</v>
      </c>
      <c r="D377" s="96"/>
      <c r="E377" s="83"/>
      <c r="F377" s="649"/>
      <c r="G377" s="83"/>
      <c r="H377" s="86"/>
    </row>
    <row r="378" spans="2:8" s="636" customFormat="1">
      <c r="B378" s="80"/>
      <c r="C378" s="54" t="s">
        <v>75</v>
      </c>
      <c r="D378" s="96">
        <v>3</v>
      </c>
      <c r="E378" s="83"/>
      <c r="F378" s="649"/>
      <c r="G378" s="83"/>
      <c r="H378" s="86">
        <f>D378*F378</f>
        <v>0</v>
      </c>
    </row>
    <row r="379" spans="2:8" s="636" customFormat="1">
      <c r="B379" s="80"/>
      <c r="C379" s="54"/>
      <c r="D379" s="96"/>
      <c r="E379" s="83"/>
      <c r="F379" s="649"/>
      <c r="G379" s="83"/>
      <c r="H379" s="86"/>
    </row>
    <row r="380" spans="2:8" s="636" customFormat="1" ht="38.25">
      <c r="B380" s="80">
        <v>21</v>
      </c>
      <c r="C380" s="641" t="s">
        <v>413</v>
      </c>
      <c r="F380" s="652"/>
    </row>
    <row r="381" spans="2:8" s="636" customFormat="1">
      <c r="B381" s="80"/>
      <c r="C381" s="54" t="s">
        <v>73</v>
      </c>
      <c r="D381" s="96">
        <v>1</v>
      </c>
      <c r="E381" s="83"/>
      <c r="F381" s="649"/>
      <c r="G381" s="83"/>
      <c r="H381" s="86">
        <f>D381*F381</f>
        <v>0</v>
      </c>
    </row>
    <row r="382" spans="2:8" s="636" customFormat="1">
      <c r="B382" s="80"/>
      <c r="C382" s="54"/>
      <c r="D382" s="96"/>
      <c r="E382" s="83"/>
      <c r="F382" s="649"/>
      <c r="G382" s="83"/>
      <c r="H382" s="86"/>
    </row>
    <row r="383" spans="2:8" s="636" customFormat="1" ht="40.5" customHeight="1">
      <c r="B383" s="80">
        <v>22</v>
      </c>
      <c r="C383" s="54" t="s">
        <v>414</v>
      </c>
      <c r="D383" s="96"/>
      <c r="E383" s="83"/>
      <c r="F383" s="649"/>
      <c r="G383" s="83"/>
      <c r="H383" s="86"/>
    </row>
    <row r="384" spans="2:8" s="636" customFormat="1">
      <c r="B384" s="80"/>
      <c r="C384" s="54" t="s">
        <v>75</v>
      </c>
      <c r="D384" s="96">
        <v>1</v>
      </c>
      <c r="E384" s="83"/>
      <c r="F384" s="649"/>
      <c r="G384" s="83"/>
      <c r="H384" s="86">
        <f>D384*F384</f>
        <v>0</v>
      </c>
    </row>
    <row r="385" spans="1:8">
      <c r="A385" s="636"/>
      <c r="C385" s="642"/>
      <c r="D385" s="454"/>
      <c r="E385" s="154"/>
      <c r="F385" s="571"/>
      <c r="G385" s="154"/>
      <c r="H385" s="155">
        <f>SUM(H289:H384)</f>
        <v>0</v>
      </c>
    </row>
    <row r="386" spans="1:8">
      <c r="B386" s="632" t="s">
        <v>415</v>
      </c>
      <c r="C386" s="88" t="s">
        <v>15</v>
      </c>
      <c r="D386" s="633"/>
      <c r="E386" s="92"/>
      <c r="F386" s="650"/>
      <c r="G386" s="92"/>
      <c r="H386" s="93"/>
    </row>
    <row r="387" spans="1:8" ht="102">
      <c r="C387" s="453" t="s">
        <v>416</v>
      </c>
      <c r="D387" s="109"/>
    </row>
    <row r="388" spans="1:8" ht="63.75">
      <c r="B388"/>
      <c r="C388" s="54" t="s">
        <v>417</v>
      </c>
      <c r="D388"/>
      <c r="E388"/>
      <c r="F388" s="660"/>
      <c r="G388"/>
      <c r="H388"/>
    </row>
    <row r="389" spans="1:8" ht="114.75">
      <c r="A389" s="156"/>
      <c r="B389"/>
      <c r="C389" s="54" t="s">
        <v>418</v>
      </c>
      <c r="D389"/>
      <c r="E389"/>
      <c r="F389" s="660"/>
      <c r="G389"/>
      <c r="H389"/>
    </row>
    <row r="390" spans="1:8" ht="15" customHeight="1">
      <c r="A390" s="156"/>
      <c r="B390"/>
      <c r="D390"/>
      <c r="E390"/>
      <c r="F390" s="660"/>
      <c r="G390"/>
      <c r="H390"/>
    </row>
    <row r="391" spans="1:8" ht="114.75">
      <c r="A391" s="156"/>
      <c r="B391"/>
      <c r="C391" s="63" t="s">
        <v>419</v>
      </c>
      <c r="D391"/>
      <c r="E391"/>
      <c r="F391" s="660"/>
      <c r="G391"/>
      <c r="H391"/>
    </row>
    <row r="392" spans="1:8">
      <c r="A392" s="156"/>
      <c r="B392"/>
      <c r="C392" s="153" t="s">
        <v>354</v>
      </c>
      <c r="D392"/>
      <c r="E392"/>
      <c r="F392" s="660"/>
      <c r="G392"/>
      <c r="H392"/>
    </row>
    <row r="393" spans="1:8" ht="239.25" customHeight="1">
      <c r="A393" s="156"/>
      <c r="B393" s="643">
        <v>1</v>
      </c>
      <c r="C393" s="641" t="s">
        <v>1042</v>
      </c>
      <c r="D393"/>
      <c r="E393"/>
      <c r="F393" s="660"/>
      <c r="G393"/>
      <c r="H393"/>
    </row>
    <row r="394" spans="1:8" ht="15" customHeight="1">
      <c r="A394" s="156"/>
      <c r="B394"/>
      <c r="C394" s="639" t="s">
        <v>73</v>
      </c>
      <c r="D394">
        <v>1</v>
      </c>
      <c r="E394"/>
      <c r="H394" s="86">
        <f>D394*F394</f>
        <v>0</v>
      </c>
    </row>
    <row r="395" spans="1:8" ht="15" customHeight="1">
      <c r="A395" s="156"/>
      <c r="B395"/>
      <c r="C395" s="639"/>
      <c r="D395"/>
      <c r="E395"/>
    </row>
    <row r="396" spans="1:8" ht="135" customHeight="1">
      <c r="A396" s="156"/>
      <c r="B396" s="643">
        <v>2</v>
      </c>
      <c r="C396" s="641" t="s">
        <v>1043</v>
      </c>
      <c r="D396"/>
      <c r="E396"/>
    </row>
    <row r="397" spans="1:8" ht="15" customHeight="1">
      <c r="A397" s="156"/>
      <c r="B397"/>
      <c r="C397" s="639" t="s">
        <v>73</v>
      </c>
      <c r="D397">
        <v>1</v>
      </c>
      <c r="E397"/>
      <c r="H397" s="86">
        <f>D397*F397</f>
        <v>0</v>
      </c>
    </row>
    <row r="398" spans="1:8" ht="15" customHeight="1">
      <c r="A398" s="156"/>
      <c r="B398"/>
      <c r="C398" s="639"/>
      <c r="D398"/>
      <c r="E398"/>
    </row>
    <row r="399" spans="1:8" ht="136.5" customHeight="1">
      <c r="A399" s="156"/>
      <c r="B399" s="643">
        <v>3</v>
      </c>
      <c r="C399" s="641" t="s">
        <v>1044</v>
      </c>
      <c r="D399"/>
      <c r="E399"/>
    </row>
    <row r="400" spans="1:8" ht="15" customHeight="1">
      <c r="A400" s="156"/>
      <c r="B400"/>
      <c r="C400" s="639" t="s">
        <v>73</v>
      </c>
      <c r="D400">
        <v>1</v>
      </c>
      <c r="E400"/>
      <c r="H400" s="86">
        <f>D400*F400</f>
        <v>0</v>
      </c>
    </row>
    <row r="401" spans="1:8" ht="15.75" customHeight="1">
      <c r="A401" s="156"/>
      <c r="B401"/>
      <c r="C401" s="63"/>
      <c r="D401"/>
      <c r="E401"/>
      <c r="F401" s="660"/>
      <c r="G401"/>
      <c r="H401"/>
    </row>
    <row r="402" spans="1:8">
      <c r="B402"/>
      <c r="C402" s="153" t="s">
        <v>347</v>
      </c>
      <c r="D402"/>
      <c r="E402"/>
      <c r="F402" s="660"/>
      <c r="G402"/>
      <c r="H402"/>
    </row>
    <row r="403" spans="1:8" ht="51">
      <c r="B403" s="643">
        <v>1</v>
      </c>
      <c r="C403" s="639" t="s">
        <v>1047</v>
      </c>
      <c r="D403"/>
      <c r="E403"/>
      <c r="F403" s="660"/>
      <c r="G403"/>
      <c r="H403"/>
    </row>
    <row r="404" spans="1:8" ht="129.75" customHeight="1">
      <c r="B404" s="643" t="s">
        <v>105</v>
      </c>
      <c r="C404" s="644" t="s">
        <v>1045</v>
      </c>
      <c r="D404"/>
      <c r="E404"/>
      <c r="F404" s="660"/>
      <c r="G404"/>
      <c r="H404"/>
    </row>
    <row r="405" spans="1:8" ht="193.5" customHeight="1">
      <c r="B405" s="645"/>
      <c r="C405" s="644" t="s">
        <v>1175</v>
      </c>
      <c r="D405"/>
      <c r="E405"/>
      <c r="F405" s="660"/>
      <c r="G405"/>
      <c r="H405"/>
    </row>
    <row r="406" spans="1:8" ht="102">
      <c r="B406" s="645"/>
      <c r="C406" s="644" t="s">
        <v>1176</v>
      </c>
      <c r="D406"/>
      <c r="E406"/>
      <c r="F406" s="660"/>
      <c r="G406"/>
      <c r="H406"/>
    </row>
    <row r="407" spans="1:8" ht="25.5">
      <c r="B407" s="645"/>
      <c r="C407" s="639" t="s">
        <v>420</v>
      </c>
      <c r="D407"/>
      <c r="E407"/>
      <c r="F407" s="660"/>
      <c r="G407"/>
      <c r="H407"/>
    </row>
    <row r="408" spans="1:8" ht="16.149999999999999" customHeight="1">
      <c r="B408" s="645"/>
      <c r="C408" s="639" t="s">
        <v>73</v>
      </c>
      <c r="D408">
        <v>1</v>
      </c>
      <c r="E408"/>
      <c r="H408" s="86">
        <f>D408*F408</f>
        <v>0</v>
      </c>
    </row>
    <row r="409" spans="1:8">
      <c r="B409" s="645"/>
      <c r="C409" s="637"/>
      <c r="D409"/>
      <c r="E409"/>
      <c r="F409" s="660"/>
      <c r="G409"/>
      <c r="H409"/>
    </row>
    <row r="410" spans="1:8" ht="51">
      <c r="B410" s="643" t="s">
        <v>107</v>
      </c>
      <c r="C410" s="639" t="s">
        <v>421</v>
      </c>
      <c r="D410"/>
      <c r="E410"/>
      <c r="F410" s="660"/>
      <c r="G410"/>
      <c r="H410"/>
    </row>
    <row r="411" spans="1:8" ht="102.75" customHeight="1">
      <c r="B411" s="645"/>
      <c r="C411" s="639" t="s">
        <v>1177</v>
      </c>
      <c r="D411"/>
      <c r="E411"/>
      <c r="F411" s="660"/>
      <c r="G411"/>
      <c r="H411"/>
    </row>
    <row r="412" spans="1:8">
      <c r="B412" s="645"/>
      <c r="C412" s="637" t="s">
        <v>422</v>
      </c>
      <c r="D412"/>
      <c r="E412"/>
      <c r="F412" s="660"/>
      <c r="G412"/>
      <c r="H412"/>
    </row>
    <row r="413" spans="1:8">
      <c r="B413" s="645"/>
      <c r="C413" s="637" t="s">
        <v>73</v>
      </c>
      <c r="D413">
        <v>1</v>
      </c>
      <c r="E413"/>
      <c r="H413" s="86">
        <f>D413*F413</f>
        <v>0</v>
      </c>
    </row>
    <row r="414" spans="1:8">
      <c r="B414" s="645"/>
      <c r="C414" s="637"/>
      <c r="D414"/>
      <c r="E414"/>
    </row>
    <row r="415" spans="1:8" ht="89.25">
      <c r="B415" s="643">
        <v>2</v>
      </c>
      <c r="C415" s="641" t="s">
        <v>1046</v>
      </c>
      <c r="D415"/>
      <c r="E415"/>
    </row>
    <row r="416" spans="1:8" ht="25.5">
      <c r="B416" s="645"/>
      <c r="C416" s="641" t="s">
        <v>1178</v>
      </c>
      <c r="D416"/>
      <c r="E416"/>
    </row>
    <row r="417" spans="2:8">
      <c r="B417" s="645"/>
      <c r="C417" s="637" t="s">
        <v>423</v>
      </c>
      <c r="D417"/>
      <c r="E417"/>
    </row>
    <row r="418" spans="2:8">
      <c r="B418" s="645"/>
      <c r="C418" s="637" t="s">
        <v>73</v>
      </c>
      <c r="D418">
        <v>1</v>
      </c>
      <c r="E418"/>
      <c r="H418" s="86">
        <f>D418*F418</f>
        <v>0</v>
      </c>
    </row>
    <row r="419" spans="2:8">
      <c r="B419" s="645"/>
      <c r="C419" s="637"/>
      <c r="D419"/>
      <c r="E419"/>
    </row>
    <row r="420" spans="2:8">
      <c r="B420" s="643">
        <v>3</v>
      </c>
      <c r="C420" s="637" t="s">
        <v>424</v>
      </c>
      <c r="D420"/>
      <c r="E420"/>
    </row>
    <row r="421" spans="2:8" ht="89.25">
      <c r="B421" s="645"/>
      <c r="C421" s="641" t="s">
        <v>425</v>
      </c>
      <c r="D421"/>
      <c r="E421"/>
    </row>
    <row r="422" spans="2:8" ht="51">
      <c r="B422" s="645"/>
      <c r="C422" s="641" t="s">
        <v>1179</v>
      </c>
      <c r="D422"/>
      <c r="E422"/>
    </row>
    <row r="423" spans="2:8">
      <c r="B423" s="645"/>
      <c r="C423" s="637" t="s">
        <v>426</v>
      </c>
      <c r="D423"/>
      <c r="E423"/>
    </row>
    <row r="424" spans="2:8">
      <c r="B424" s="645"/>
      <c r="C424" s="637" t="s">
        <v>73</v>
      </c>
      <c r="D424">
        <v>1</v>
      </c>
      <c r="E424"/>
      <c r="H424" s="86">
        <f>D424*F424</f>
        <v>0</v>
      </c>
    </row>
    <row r="425" spans="2:8">
      <c r="B425" s="645"/>
      <c r="C425" s="637"/>
      <c r="D425"/>
      <c r="E425"/>
    </row>
    <row r="426" spans="2:8" ht="153">
      <c r="B426" s="643">
        <v>4</v>
      </c>
      <c r="C426" s="641" t="s">
        <v>1085</v>
      </c>
      <c r="D426"/>
      <c r="E426"/>
    </row>
    <row r="427" spans="2:8" ht="51">
      <c r="B427" s="645"/>
      <c r="C427" s="641" t="s">
        <v>1179</v>
      </c>
      <c r="D427"/>
      <c r="E427"/>
    </row>
    <row r="428" spans="2:8">
      <c r="B428" s="645"/>
      <c r="C428" s="637" t="s">
        <v>427</v>
      </c>
      <c r="D428"/>
      <c r="E428"/>
    </row>
    <row r="429" spans="2:8">
      <c r="B429" s="645"/>
      <c r="C429" s="637" t="s">
        <v>73</v>
      </c>
      <c r="D429">
        <v>1</v>
      </c>
      <c r="E429"/>
      <c r="H429" s="86">
        <f>D429*F429</f>
        <v>0</v>
      </c>
    </row>
    <row r="430" spans="2:8">
      <c r="B430" s="645"/>
      <c r="C430" s="637"/>
      <c r="D430"/>
      <c r="E430"/>
    </row>
    <row r="431" spans="2:8" ht="25.5">
      <c r="B431" s="643" t="s">
        <v>428</v>
      </c>
      <c r="C431" s="641" t="s">
        <v>429</v>
      </c>
      <c r="D431"/>
      <c r="E431"/>
    </row>
    <row r="432" spans="2:8" ht="101.25" customHeight="1">
      <c r="B432" s="645"/>
      <c r="C432" s="641" t="s">
        <v>430</v>
      </c>
      <c r="D432"/>
      <c r="E432"/>
    </row>
    <row r="433" spans="2:8" ht="25.5">
      <c r="B433" s="645"/>
      <c r="C433" s="641" t="s">
        <v>1178</v>
      </c>
      <c r="D433"/>
      <c r="E433"/>
    </row>
    <row r="434" spans="2:8">
      <c r="B434" s="645"/>
      <c r="C434" s="637" t="s">
        <v>431</v>
      </c>
      <c r="D434"/>
      <c r="E434"/>
    </row>
    <row r="435" spans="2:8">
      <c r="B435" s="645"/>
      <c r="C435" s="637" t="s">
        <v>73</v>
      </c>
      <c r="D435">
        <v>1</v>
      </c>
      <c r="E435"/>
      <c r="H435" s="86">
        <f>D435*F435</f>
        <v>0</v>
      </c>
    </row>
    <row r="436" spans="2:8">
      <c r="B436" s="645"/>
      <c r="C436" s="637"/>
      <c r="D436"/>
      <c r="E436"/>
    </row>
    <row r="437" spans="2:8" ht="38.25">
      <c r="B437" s="643" t="s">
        <v>428</v>
      </c>
      <c r="C437" s="641" t="s">
        <v>432</v>
      </c>
      <c r="D437"/>
      <c r="E437"/>
    </row>
    <row r="438" spans="2:8" ht="100.5" customHeight="1">
      <c r="B438" s="645"/>
      <c r="C438" s="641" t="s">
        <v>433</v>
      </c>
      <c r="D438"/>
      <c r="E438"/>
    </row>
    <row r="439" spans="2:8" ht="25.5">
      <c r="B439" s="645"/>
      <c r="C439" s="641" t="s">
        <v>1178</v>
      </c>
      <c r="D439"/>
      <c r="E439"/>
    </row>
    <row r="440" spans="2:8">
      <c r="B440" s="645"/>
      <c r="C440" s="637" t="s">
        <v>434</v>
      </c>
      <c r="D440"/>
      <c r="E440"/>
    </row>
    <row r="441" spans="2:8">
      <c r="B441" s="645"/>
      <c r="C441" s="637" t="s">
        <v>73</v>
      </c>
      <c r="D441">
        <v>1</v>
      </c>
      <c r="E441"/>
      <c r="H441" s="86">
        <f>D441*F441</f>
        <v>0</v>
      </c>
    </row>
    <row r="442" spans="2:8">
      <c r="B442" s="645"/>
      <c r="C442" s="637"/>
      <c r="D442"/>
      <c r="E442"/>
    </row>
    <row r="443" spans="2:8" ht="306.75" customHeight="1">
      <c r="B443" s="643">
        <v>6</v>
      </c>
      <c r="C443" s="641" t="s">
        <v>435</v>
      </c>
      <c r="D443"/>
      <c r="E443"/>
    </row>
    <row r="444" spans="2:8">
      <c r="B444" s="645"/>
      <c r="C444" s="646" t="s">
        <v>73</v>
      </c>
      <c r="D444" s="52">
        <v>1</v>
      </c>
      <c r="E444" s="52"/>
      <c r="F444" s="653"/>
      <c r="G444" s="100"/>
      <c r="H444" s="99">
        <f>D444*F444</f>
        <v>0</v>
      </c>
    </row>
    <row r="445" spans="2:8">
      <c r="B445" s="645"/>
      <c r="C445" s="637"/>
      <c r="D445"/>
      <c r="E445"/>
      <c r="H445" s="101">
        <f>SUM(H394:H444)</f>
        <v>0</v>
      </c>
    </row>
    <row r="447" spans="2:8">
      <c r="H447" s="102"/>
    </row>
    <row r="448" spans="2:8">
      <c r="B448" s="632" t="s">
        <v>64</v>
      </c>
      <c r="C448" s="88" t="s">
        <v>65</v>
      </c>
      <c r="D448" s="633"/>
      <c r="E448" s="92"/>
      <c r="F448" s="650"/>
      <c r="G448" s="92"/>
      <c r="H448" s="93"/>
    </row>
    <row r="449" spans="1:8" ht="89.25">
      <c r="B449" s="80" t="s">
        <v>205</v>
      </c>
      <c r="C449" s="54" t="s">
        <v>1142</v>
      </c>
    </row>
    <row r="450" spans="1:8">
      <c r="A450" s="156"/>
      <c r="B450" s="157"/>
      <c r="C450" s="158" t="s">
        <v>84</v>
      </c>
      <c r="D450" s="143">
        <v>158</v>
      </c>
      <c r="E450" s="159"/>
      <c r="H450" s="86">
        <f>D450*F450</f>
        <v>0</v>
      </c>
    </row>
    <row r="452" spans="1:8" ht="25.5">
      <c r="B452" s="80" t="s">
        <v>207</v>
      </c>
      <c r="C452" s="54" t="s">
        <v>436</v>
      </c>
    </row>
    <row r="453" spans="1:8">
      <c r="C453" s="67" t="s">
        <v>75</v>
      </c>
      <c r="D453" s="149">
        <v>2</v>
      </c>
      <c r="E453" s="160"/>
      <c r="F453" s="653"/>
      <c r="G453" s="100"/>
      <c r="H453" s="99">
        <f>D453*F453</f>
        <v>0</v>
      </c>
    </row>
    <row r="454" spans="1:8">
      <c r="H454" s="101">
        <f>SUM(H449:H453)</f>
        <v>0</v>
      </c>
    </row>
    <row r="456" spans="1:8">
      <c r="H456" s="102"/>
    </row>
    <row r="457" spans="1:8">
      <c r="B457" s="632" t="s">
        <v>66</v>
      </c>
      <c r="C457" s="88" t="s">
        <v>67</v>
      </c>
      <c r="D457" s="633"/>
      <c r="E457" s="92"/>
      <c r="F457" s="650"/>
      <c r="G457" s="92"/>
      <c r="H457" s="93"/>
    </row>
    <row r="458" spans="1:8">
      <c r="C458" s="63"/>
      <c r="D458" s="109"/>
    </row>
    <row r="459" spans="1:8" ht="191.25">
      <c r="B459" s="80" t="s">
        <v>205</v>
      </c>
      <c r="C459" s="54" t="s">
        <v>1135</v>
      </c>
    </row>
    <row r="460" spans="1:8">
      <c r="B460" s="126"/>
      <c r="C460" s="141" t="s">
        <v>437</v>
      </c>
      <c r="D460" s="96">
        <v>70</v>
      </c>
      <c r="F460" s="661">
        <v>40</v>
      </c>
      <c r="H460" s="86">
        <f>D460*F460</f>
        <v>2800</v>
      </c>
    </row>
    <row r="461" spans="1:8">
      <c r="B461" s="647"/>
      <c r="C461" s="59"/>
      <c r="D461" s="109"/>
    </row>
    <row r="462" spans="1:8">
      <c r="B462" s="126" t="s">
        <v>209</v>
      </c>
      <c r="C462" s="128" t="s">
        <v>438</v>
      </c>
    </row>
    <row r="463" spans="1:8">
      <c r="B463" s="126"/>
      <c r="C463" s="141" t="s">
        <v>439</v>
      </c>
    </row>
    <row r="464" spans="1:8">
      <c r="B464" s="126"/>
      <c r="C464" s="141" t="s">
        <v>73</v>
      </c>
      <c r="D464" s="96">
        <v>1</v>
      </c>
      <c r="H464" s="86">
        <f>D464*F464</f>
        <v>0</v>
      </c>
    </row>
    <row r="465" spans="2:8" ht="12.75" customHeight="1">
      <c r="B465" s="126"/>
      <c r="C465" s="141" t="s">
        <v>440</v>
      </c>
    </row>
    <row r="466" spans="2:8">
      <c r="B466" s="126"/>
      <c r="C466" s="141" t="s">
        <v>73</v>
      </c>
      <c r="D466" s="96">
        <v>1</v>
      </c>
      <c r="H466" s="86">
        <f>D466*F466</f>
        <v>0</v>
      </c>
    </row>
    <row r="467" spans="2:8">
      <c r="B467" s="126"/>
      <c r="C467" s="141" t="s">
        <v>1132</v>
      </c>
    </row>
    <row r="468" spans="2:8">
      <c r="B468" s="126"/>
      <c r="C468" s="141" t="s">
        <v>73</v>
      </c>
      <c r="D468" s="96">
        <v>1</v>
      </c>
      <c r="H468" s="86">
        <f>D468*F468</f>
        <v>0</v>
      </c>
    </row>
    <row r="469" spans="2:8">
      <c r="B469" s="126"/>
      <c r="C469" s="141" t="s">
        <v>1133</v>
      </c>
    </row>
    <row r="470" spans="2:8">
      <c r="B470" s="126"/>
      <c r="C470" s="141" t="s">
        <v>73</v>
      </c>
      <c r="D470" s="96">
        <v>1</v>
      </c>
      <c r="H470" s="86">
        <f>D470*F470</f>
        <v>0</v>
      </c>
    </row>
    <row r="471" spans="2:8">
      <c r="B471" s="126"/>
      <c r="C471" s="141"/>
    </row>
    <row r="472" spans="2:8" ht="25.5">
      <c r="B472" s="80" t="s">
        <v>211</v>
      </c>
      <c r="C472" s="54" t="s">
        <v>441</v>
      </c>
    </row>
    <row r="473" spans="2:8">
      <c r="B473" s="126"/>
      <c r="C473" s="141" t="s">
        <v>73</v>
      </c>
      <c r="D473" s="96">
        <v>1</v>
      </c>
      <c r="H473" s="86">
        <f>D473*F473</f>
        <v>0</v>
      </c>
    </row>
    <row r="474" spans="2:8">
      <c r="B474" s="126"/>
      <c r="C474" s="141"/>
    </row>
    <row r="475" spans="2:8" ht="69" customHeight="1">
      <c r="B475" s="80" t="s">
        <v>213</v>
      </c>
      <c r="C475" s="648" t="s">
        <v>1137</v>
      </c>
    </row>
    <row r="476" spans="2:8">
      <c r="B476" s="126"/>
      <c r="C476" s="141" t="s">
        <v>73</v>
      </c>
      <c r="D476" s="96">
        <v>1</v>
      </c>
      <c r="H476" s="86">
        <f>D476*F476</f>
        <v>0</v>
      </c>
    </row>
    <row r="477" spans="2:8">
      <c r="B477" s="126"/>
      <c r="C477" s="141"/>
    </row>
    <row r="478" spans="2:8" ht="51">
      <c r="B478" s="126" t="s">
        <v>215</v>
      </c>
      <c r="C478" s="54" t="s">
        <v>1136</v>
      </c>
    </row>
    <row r="479" spans="2:8">
      <c r="B479" s="126"/>
      <c r="C479" s="141" t="s">
        <v>73</v>
      </c>
      <c r="D479" s="96">
        <v>1</v>
      </c>
      <c r="H479" s="86">
        <f>D479*F479</f>
        <v>0</v>
      </c>
    </row>
    <row r="480" spans="2:8">
      <c r="B480" s="126"/>
      <c r="C480" s="141"/>
    </row>
    <row r="481" spans="2:8">
      <c r="B481" s="126" t="s">
        <v>218</v>
      </c>
      <c r="C481" s="128" t="s">
        <v>442</v>
      </c>
    </row>
    <row r="482" spans="2:8">
      <c r="B482" s="126"/>
      <c r="C482" s="141" t="s">
        <v>73</v>
      </c>
      <c r="D482" s="96">
        <v>1</v>
      </c>
      <c r="H482" s="86">
        <f>D482*F482</f>
        <v>0</v>
      </c>
    </row>
    <row r="483" spans="2:8">
      <c r="B483" s="126"/>
      <c r="C483" s="141"/>
    </row>
    <row r="484" spans="2:8" ht="25.5">
      <c r="B484" s="126" t="s">
        <v>220</v>
      </c>
      <c r="C484" s="639" t="s">
        <v>1134</v>
      </c>
    </row>
    <row r="485" spans="2:8">
      <c r="B485" s="126"/>
      <c r="C485" s="161" t="s">
        <v>73</v>
      </c>
      <c r="D485" s="97">
        <v>1</v>
      </c>
      <c r="E485" s="100"/>
      <c r="F485" s="653"/>
      <c r="G485" s="100"/>
      <c r="H485" s="99">
        <f>D485*F485</f>
        <v>0</v>
      </c>
    </row>
    <row r="486" spans="2:8">
      <c r="H486" s="101">
        <f>SUM(H460:H485)</f>
        <v>2800</v>
      </c>
    </row>
  </sheetData>
  <sheetProtection algorithmName="SHA-512" hashValue="TRQ7s+Nx9i1ncorXX4CWN5ysPzUBUuCXiI6X+Ly2546uJ7/Y38MoKYcX28Uo2Eg2mL4Evt4GKinu5glfMLzSPw==" saltValue="Rmgmr+ChsjPJXo/Vm4bjHA==" spinCount="100000" sheet="1" formatCells="0" formatColumns="0" formatRows="0"/>
  <pageMargins left="0.74803149606299213" right="0.6875" top="0.98425196850393704" bottom="0.98425196850393704" header="0" footer="0"/>
  <pageSetup paperSize="9" orientation="portrait" r:id="rId1"/>
  <headerFooter alignWithMargins="0">
    <oddHeader>&amp;L&amp;"Arial Black,Običajno"&amp;14&amp;K0070C0
region &amp;"Arial,Navadno"&amp;8&amp;K000000d.o.o. Brežice</oddHeader>
    <oddFooter>&amp;C&amp;"Times New Roman,Navadno"&amp;8
&amp;R&amp;"Times New Roman,Poševno"&amp;8Stran &amp;P</oddFooter>
  </headerFooter>
  <rowBreaks count="35" manualBreakCount="35">
    <brk id="9" max="7" man="1"/>
    <brk id="22" max="7" man="1"/>
    <brk id="29" max="7" man="1"/>
    <brk id="42" max="7" man="1"/>
    <brk id="74" max="7" man="1"/>
    <brk id="104" max="7" man="1"/>
    <brk id="119" max="7" man="1"/>
    <brk id="127" max="7" man="1"/>
    <brk id="132" max="7" man="1"/>
    <brk id="139" max="7" man="1"/>
    <brk id="144" max="16383" man="1"/>
    <brk id="156" max="7" man="1"/>
    <brk id="165" max="7" man="1"/>
    <brk id="174" max="7" man="1"/>
    <brk id="187" max="7" man="1"/>
    <brk id="199" max="16383" man="1"/>
    <brk id="215" max="7" man="1"/>
    <brk id="238" max="7" man="1"/>
    <brk id="247" max="16383" man="1"/>
    <brk id="254" max="7" man="1"/>
    <brk id="259" max="7" man="1"/>
    <brk id="262" max="7" man="1"/>
    <brk id="277" max="7" man="1"/>
    <brk id="284" max="16383" man="1"/>
    <brk id="307" max="7" man="1"/>
    <brk id="328" max="7" man="1"/>
    <brk id="350" max="7" man="1"/>
    <brk id="364" max="7" man="1"/>
    <brk id="385" max="7" man="1"/>
    <brk id="394" max="7" man="1"/>
    <brk id="404" max="7" man="1"/>
    <brk id="419" max="7" man="1"/>
    <brk id="436" max="7" man="1"/>
    <brk id="446" max="7" man="1"/>
    <brk id="454" max="7"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F127"/>
  <sheetViews>
    <sheetView view="pageBreakPreview" topLeftCell="A13" zoomScaleNormal="100" zoomScaleSheetLayoutView="100" workbookViewId="0">
      <selection activeCell="E25" sqref="E25"/>
    </sheetView>
  </sheetViews>
  <sheetFormatPr defaultRowHeight="14.25"/>
  <cols>
    <col min="1" max="1" width="5.7109375" style="271" customWidth="1"/>
    <col min="2" max="2" width="47.7109375" style="272" customWidth="1"/>
    <col min="3" max="3" width="9.140625" style="278"/>
    <col min="4" max="4" width="9.140625" style="271"/>
    <col min="5" max="5" width="7" style="271" customWidth="1"/>
    <col min="6" max="6" width="11.42578125" style="271" bestFit="1" customWidth="1"/>
    <col min="7" max="16384" width="9.140625" style="275"/>
  </cols>
  <sheetData>
    <row r="2" spans="1:5" ht="15">
      <c r="A2" s="289">
        <v>0</v>
      </c>
      <c r="B2" s="162" t="s">
        <v>575</v>
      </c>
    </row>
    <row r="3" spans="1:5" ht="15">
      <c r="A3" s="290"/>
      <c r="B3" s="164"/>
    </row>
    <row r="4" spans="1:5" ht="25.5" customHeight="1">
      <c r="A4" s="242" t="s">
        <v>205</v>
      </c>
      <c r="B4" s="672" t="s">
        <v>576</v>
      </c>
      <c r="C4" s="672"/>
      <c r="D4" s="672"/>
      <c r="E4" s="672"/>
    </row>
    <row r="5" spans="1:5" ht="25.5" customHeight="1">
      <c r="A5" s="242" t="s">
        <v>207</v>
      </c>
      <c r="B5" s="672" t="s">
        <v>577</v>
      </c>
      <c r="C5" s="672"/>
      <c r="D5" s="672"/>
      <c r="E5" s="672"/>
    </row>
    <row r="6" spans="1:5" ht="25.5" customHeight="1">
      <c r="A6" s="242" t="s">
        <v>209</v>
      </c>
      <c r="B6" s="672" t="s">
        <v>578</v>
      </c>
      <c r="C6" s="672"/>
      <c r="D6" s="672"/>
      <c r="E6" s="672"/>
    </row>
    <row r="7" spans="1:5" ht="25.5" customHeight="1">
      <c r="A7" s="242"/>
      <c r="B7" s="672" t="s">
        <v>579</v>
      </c>
      <c r="C7" s="672"/>
      <c r="D7" s="672"/>
      <c r="E7" s="672"/>
    </row>
    <row r="8" spans="1:5" ht="25.5" customHeight="1">
      <c r="A8" s="242"/>
      <c r="B8" s="673" t="s">
        <v>580</v>
      </c>
      <c r="C8" s="674"/>
      <c r="D8" s="674"/>
      <c r="E8" s="675"/>
    </row>
    <row r="9" spans="1:5" ht="25.5" customHeight="1">
      <c r="A9" s="242"/>
      <c r="B9" s="672" t="s">
        <v>581</v>
      </c>
      <c r="C9" s="672"/>
      <c r="D9" s="672"/>
      <c r="E9" s="672"/>
    </row>
    <row r="10" spans="1:5" ht="15" customHeight="1">
      <c r="A10" s="242"/>
      <c r="B10" s="672" t="s">
        <v>582</v>
      </c>
      <c r="C10" s="672"/>
      <c r="D10" s="672"/>
      <c r="E10" s="672"/>
    </row>
    <row r="11" spans="1:5" ht="15" customHeight="1">
      <c r="A11" s="241"/>
      <c r="B11" s="676" t="s">
        <v>583</v>
      </c>
      <c r="C11" s="676"/>
      <c r="D11" s="676"/>
      <c r="E11" s="676"/>
    </row>
    <row r="12" spans="1:5" ht="15" customHeight="1">
      <c r="A12" s="242"/>
      <c r="B12" s="676" t="s">
        <v>584</v>
      </c>
      <c r="C12" s="676"/>
      <c r="D12" s="676"/>
      <c r="E12" s="676"/>
    </row>
    <row r="13" spans="1:5" ht="25.5" customHeight="1">
      <c r="A13" s="274"/>
      <c r="B13" s="676" t="s">
        <v>585</v>
      </c>
      <c r="C13" s="676"/>
      <c r="D13" s="676"/>
      <c r="E13" s="676"/>
    </row>
    <row r="14" spans="1:5" ht="25.5" customHeight="1">
      <c r="A14" s="274"/>
      <c r="B14" s="676" t="s">
        <v>586</v>
      </c>
      <c r="C14" s="676"/>
      <c r="D14" s="676"/>
      <c r="E14" s="676"/>
    </row>
    <row r="15" spans="1:5" ht="25.5" customHeight="1">
      <c r="A15" s="274" t="s">
        <v>211</v>
      </c>
      <c r="B15" s="676" t="s">
        <v>587</v>
      </c>
      <c r="C15" s="676"/>
      <c r="D15" s="676"/>
      <c r="E15" s="676"/>
    </row>
    <row r="16" spans="1:5" ht="25.5" customHeight="1">
      <c r="A16" s="274" t="s">
        <v>213</v>
      </c>
      <c r="B16" s="676" t="s">
        <v>588</v>
      </c>
      <c r="C16" s="676"/>
      <c r="D16" s="676"/>
      <c r="E16" s="676"/>
    </row>
    <row r="17" spans="1:6" ht="25.5" customHeight="1">
      <c r="A17" s="274" t="s">
        <v>215</v>
      </c>
      <c r="B17" s="676" t="s">
        <v>589</v>
      </c>
      <c r="C17" s="676"/>
      <c r="D17" s="676"/>
      <c r="E17" s="676"/>
    </row>
    <row r="18" spans="1:6" ht="25.5" customHeight="1">
      <c r="A18" s="274" t="s">
        <v>218</v>
      </c>
      <c r="B18" s="672" t="s">
        <v>590</v>
      </c>
      <c r="C18" s="672"/>
      <c r="D18" s="672"/>
      <c r="E18" s="672"/>
    </row>
    <row r="21" spans="1:6">
      <c r="B21" s="451" t="s">
        <v>1149</v>
      </c>
    </row>
    <row r="22" spans="1:6" ht="25.5">
      <c r="A22" s="243" t="s">
        <v>591</v>
      </c>
      <c r="B22" s="244" t="s">
        <v>592</v>
      </c>
      <c r="C22" s="243" t="s">
        <v>593</v>
      </c>
      <c r="D22" s="245" t="s">
        <v>594</v>
      </c>
      <c r="E22" s="246" t="s">
        <v>595</v>
      </c>
      <c r="F22" s="245" t="s">
        <v>596</v>
      </c>
    </row>
    <row r="23" spans="1:6">
      <c r="A23" s="247" t="s">
        <v>35</v>
      </c>
      <c r="B23" s="248" t="s">
        <v>597</v>
      </c>
      <c r="C23" s="276"/>
      <c r="D23" s="249"/>
      <c r="E23" s="619"/>
      <c r="F23" s="249"/>
    </row>
    <row r="24" spans="1:6" ht="38.25">
      <c r="A24" s="242" t="s">
        <v>598</v>
      </c>
      <c r="B24" s="252" t="s">
        <v>599</v>
      </c>
      <c r="C24" s="277"/>
      <c r="D24" s="253"/>
      <c r="E24" s="620"/>
      <c r="F24" s="254"/>
    </row>
    <row r="25" spans="1:6">
      <c r="A25" s="242" t="s">
        <v>600</v>
      </c>
      <c r="B25" s="252" t="s">
        <v>601</v>
      </c>
      <c r="C25" s="277" t="s">
        <v>290</v>
      </c>
      <c r="D25" s="253">
        <v>438</v>
      </c>
      <c r="E25" s="621"/>
      <c r="F25" s="254">
        <f>D25*E25</f>
        <v>0</v>
      </c>
    </row>
    <row r="26" spans="1:6">
      <c r="A26" s="242" t="s">
        <v>600</v>
      </c>
      <c r="B26" s="252" t="s">
        <v>602</v>
      </c>
      <c r="C26" s="277" t="s">
        <v>290</v>
      </c>
      <c r="D26" s="253">
        <v>250</v>
      </c>
      <c r="E26" s="621"/>
      <c r="F26" s="254">
        <f>D26*E26</f>
        <v>0</v>
      </c>
    </row>
    <row r="27" spans="1:6">
      <c r="A27" s="242" t="s">
        <v>600</v>
      </c>
      <c r="B27" s="252" t="s">
        <v>603</v>
      </c>
      <c r="C27" s="277" t="s">
        <v>290</v>
      </c>
      <c r="D27" s="253">
        <v>350</v>
      </c>
      <c r="E27" s="621"/>
      <c r="F27" s="254">
        <f>D27*E27</f>
        <v>0</v>
      </c>
    </row>
    <row r="28" spans="1:6" ht="38.25">
      <c r="A28" s="242" t="s">
        <v>604</v>
      </c>
      <c r="B28" s="252" t="s">
        <v>605</v>
      </c>
      <c r="C28" s="277"/>
      <c r="D28" s="253"/>
      <c r="E28" s="621"/>
      <c r="F28" s="254"/>
    </row>
    <row r="29" spans="1:6">
      <c r="A29" s="242" t="s">
        <v>600</v>
      </c>
      <c r="B29" s="252" t="s">
        <v>606</v>
      </c>
      <c r="C29" s="277" t="s">
        <v>290</v>
      </c>
      <c r="D29" s="253">
        <v>350</v>
      </c>
      <c r="E29" s="621"/>
      <c r="F29" s="254">
        <f>D29*E29</f>
        <v>0</v>
      </c>
    </row>
    <row r="30" spans="1:6" ht="37.5" customHeight="1">
      <c r="A30" s="255" t="s">
        <v>607</v>
      </c>
      <c r="B30" s="256" t="s">
        <v>608</v>
      </c>
      <c r="C30" s="277"/>
      <c r="D30" s="257"/>
      <c r="E30" s="622"/>
      <c r="F30" s="258"/>
    </row>
    <row r="31" spans="1:6">
      <c r="A31" s="255" t="s">
        <v>600</v>
      </c>
      <c r="B31" s="256" t="s">
        <v>609</v>
      </c>
      <c r="C31" s="277" t="s">
        <v>406</v>
      </c>
      <c r="D31" s="257">
        <v>6</v>
      </c>
      <c r="E31" s="622"/>
      <c r="F31" s="258">
        <f t="shared" ref="F31:F36" si="0">D31*E31</f>
        <v>0</v>
      </c>
    </row>
    <row r="32" spans="1:6" ht="190.5" customHeight="1">
      <c r="A32" s="242" t="s">
        <v>610</v>
      </c>
      <c r="B32" s="256" t="s">
        <v>611</v>
      </c>
      <c r="C32" s="277" t="s">
        <v>406</v>
      </c>
      <c r="D32" s="253">
        <v>1</v>
      </c>
      <c r="E32" s="620"/>
      <c r="F32" s="254">
        <f t="shared" si="0"/>
        <v>0</v>
      </c>
    </row>
    <row r="33" spans="1:6" ht="154.5" customHeight="1">
      <c r="A33" s="242" t="s">
        <v>612</v>
      </c>
      <c r="B33" s="256" t="s">
        <v>613</v>
      </c>
      <c r="C33" s="277" t="s">
        <v>406</v>
      </c>
      <c r="D33" s="253">
        <v>3</v>
      </c>
      <c r="E33" s="620"/>
      <c r="F33" s="254">
        <f t="shared" si="0"/>
        <v>0</v>
      </c>
    </row>
    <row r="34" spans="1:6" ht="189.75" customHeight="1">
      <c r="A34" s="242" t="s">
        <v>614</v>
      </c>
      <c r="B34" s="256" t="s">
        <v>615</v>
      </c>
      <c r="C34" s="277" t="s">
        <v>406</v>
      </c>
      <c r="D34" s="253">
        <v>1</v>
      </c>
      <c r="E34" s="620"/>
      <c r="F34" s="254">
        <f t="shared" si="0"/>
        <v>0</v>
      </c>
    </row>
    <row r="35" spans="1:6" ht="191.25">
      <c r="A35" s="242" t="s">
        <v>616</v>
      </c>
      <c r="B35" s="256" t="s">
        <v>617</v>
      </c>
      <c r="C35" s="277" t="s">
        <v>406</v>
      </c>
      <c r="D35" s="253">
        <v>2</v>
      </c>
      <c r="E35" s="620"/>
      <c r="F35" s="254">
        <f t="shared" si="0"/>
        <v>0</v>
      </c>
    </row>
    <row r="36" spans="1:6" ht="14.25" customHeight="1">
      <c r="A36" s="242" t="s">
        <v>618</v>
      </c>
      <c r="B36" s="256" t="s">
        <v>619</v>
      </c>
      <c r="C36" s="277" t="s">
        <v>406</v>
      </c>
      <c r="D36" s="253">
        <v>1</v>
      </c>
      <c r="E36" s="620"/>
      <c r="F36" s="254">
        <f t="shared" si="0"/>
        <v>0</v>
      </c>
    </row>
    <row r="37" spans="1:6" ht="76.5">
      <c r="A37" s="242" t="s">
        <v>620</v>
      </c>
      <c r="B37" s="259" t="s">
        <v>621</v>
      </c>
      <c r="C37" s="277" t="s">
        <v>406</v>
      </c>
      <c r="D37" s="253">
        <v>57</v>
      </c>
      <c r="E37" s="620"/>
      <c r="F37" s="254">
        <f>E37*D37</f>
        <v>0</v>
      </c>
    </row>
    <row r="38" spans="1:6" ht="51">
      <c r="A38" s="260" t="s">
        <v>622</v>
      </c>
      <c r="B38" s="252" t="s">
        <v>623</v>
      </c>
      <c r="D38" s="261"/>
      <c r="E38" s="623"/>
      <c r="F38" s="262" t="s">
        <v>224</v>
      </c>
    </row>
    <row r="39" spans="1:6">
      <c r="A39" s="260" t="s">
        <v>600</v>
      </c>
      <c r="B39" s="252" t="s">
        <v>624</v>
      </c>
      <c r="C39" s="277" t="s">
        <v>406</v>
      </c>
      <c r="D39" s="261">
        <v>1</v>
      </c>
      <c r="E39" s="623"/>
      <c r="F39" s="262">
        <f>D39*E39</f>
        <v>0</v>
      </c>
    </row>
    <row r="40" spans="1:6" ht="51">
      <c r="A40" s="260" t="s">
        <v>625</v>
      </c>
      <c r="B40" s="252" t="s">
        <v>626</v>
      </c>
      <c r="C40" s="277"/>
      <c r="D40" s="261"/>
      <c r="E40" s="623"/>
      <c r="F40" s="262" t="s">
        <v>224</v>
      </c>
    </row>
    <row r="41" spans="1:6">
      <c r="A41" s="260" t="s">
        <v>600</v>
      </c>
      <c r="B41" s="252" t="s">
        <v>627</v>
      </c>
      <c r="C41" s="277" t="s">
        <v>406</v>
      </c>
      <c r="D41" s="261">
        <v>4</v>
      </c>
      <c r="E41" s="623"/>
      <c r="F41" s="262">
        <f>D41*E41</f>
        <v>0</v>
      </c>
    </row>
    <row r="42" spans="1:6">
      <c r="A42" s="260" t="s">
        <v>600</v>
      </c>
      <c r="B42" s="252" t="s">
        <v>628</v>
      </c>
      <c r="C42" s="277" t="s">
        <v>406</v>
      </c>
      <c r="D42" s="261">
        <v>3</v>
      </c>
      <c r="E42" s="623"/>
      <c r="F42" s="262">
        <f>D42*E42</f>
        <v>0</v>
      </c>
    </row>
    <row r="43" spans="1:6" ht="27" customHeight="1">
      <c r="A43" s="242" t="s">
        <v>629</v>
      </c>
      <c r="B43" s="252" t="s">
        <v>630</v>
      </c>
      <c r="C43" s="277" t="s">
        <v>73</v>
      </c>
      <c r="D43" s="253">
        <v>1</v>
      </c>
      <c r="E43" s="621"/>
      <c r="F43" s="254">
        <f>D43*E43</f>
        <v>0</v>
      </c>
    </row>
    <row r="44" spans="1:6" ht="38.25">
      <c r="A44" s="242" t="s">
        <v>631</v>
      </c>
      <c r="B44" s="252" t="s">
        <v>632</v>
      </c>
      <c r="C44" s="277" t="s">
        <v>437</v>
      </c>
      <c r="D44" s="253">
        <v>2</v>
      </c>
      <c r="E44" s="620"/>
      <c r="F44" s="254">
        <f>D44*E44</f>
        <v>0</v>
      </c>
    </row>
    <row r="45" spans="1:6" s="279" customFormat="1" ht="15">
      <c r="A45" s="241" t="s">
        <v>35</v>
      </c>
      <c r="B45" s="250" t="s">
        <v>633</v>
      </c>
      <c r="C45" s="273"/>
      <c r="D45" s="263"/>
      <c r="E45" s="624"/>
      <c r="F45" s="251">
        <f>SUM(F25:F44)</f>
        <v>0</v>
      </c>
    </row>
    <row r="46" spans="1:6">
      <c r="A46" s="294"/>
      <c r="B46" s="295"/>
      <c r="C46" s="296"/>
      <c r="D46" s="297"/>
      <c r="E46" s="625"/>
      <c r="F46" s="298"/>
    </row>
    <row r="47" spans="1:6">
      <c r="A47" s="247" t="s">
        <v>51</v>
      </c>
      <c r="B47" s="248" t="s">
        <v>634</v>
      </c>
      <c r="C47" s="276"/>
      <c r="D47" s="291"/>
      <c r="E47" s="626"/>
      <c r="F47" s="292"/>
    </row>
    <row r="48" spans="1:6" ht="38.25">
      <c r="A48" s="242" t="s">
        <v>635</v>
      </c>
      <c r="B48" s="252" t="s">
        <v>636</v>
      </c>
      <c r="C48" s="277"/>
      <c r="D48" s="253"/>
      <c r="E48" s="621"/>
      <c r="F48" s="254"/>
    </row>
    <row r="49" spans="1:6">
      <c r="A49" s="242" t="s">
        <v>600</v>
      </c>
      <c r="B49" s="252" t="s">
        <v>637</v>
      </c>
      <c r="C49" s="277" t="s">
        <v>290</v>
      </c>
      <c r="D49" s="253">
        <v>235</v>
      </c>
      <c r="E49" s="620"/>
      <c r="F49" s="254">
        <f>D49*E49</f>
        <v>0</v>
      </c>
    </row>
    <row r="50" spans="1:6">
      <c r="A50" s="242" t="s">
        <v>600</v>
      </c>
      <c r="B50" s="252" t="s">
        <v>638</v>
      </c>
      <c r="C50" s="277" t="s">
        <v>290</v>
      </c>
      <c r="D50" s="253">
        <v>15</v>
      </c>
      <c r="E50" s="620"/>
      <c r="F50" s="254">
        <f>D50*E50</f>
        <v>0</v>
      </c>
    </row>
    <row r="51" spans="1:6">
      <c r="A51" s="255" t="s">
        <v>600</v>
      </c>
      <c r="B51" s="256" t="s">
        <v>639</v>
      </c>
      <c r="C51" s="277" t="s">
        <v>290</v>
      </c>
      <c r="D51" s="257">
        <v>37</v>
      </c>
      <c r="E51" s="627"/>
      <c r="F51" s="264">
        <f>D51*E51</f>
        <v>0</v>
      </c>
    </row>
    <row r="52" spans="1:6" ht="25.5">
      <c r="A52" s="242" t="s">
        <v>640</v>
      </c>
      <c r="B52" s="252" t="s">
        <v>641</v>
      </c>
      <c r="C52" s="277"/>
      <c r="D52" s="253"/>
      <c r="E52" s="621"/>
      <c r="F52" s="254"/>
    </row>
    <row r="53" spans="1:6">
      <c r="A53" s="242" t="s">
        <v>600</v>
      </c>
      <c r="B53" s="252" t="s">
        <v>642</v>
      </c>
      <c r="C53" s="277" t="s">
        <v>406</v>
      </c>
      <c r="D53" s="253">
        <v>11</v>
      </c>
      <c r="E53" s="621"/>
      <c r="F53" s="254">
        <f>D53*E53</f>
        <v>0</v>
      </c>
    </row>
    <row r="54" spans="1:6" ht="25.5">
      <c r="A54" s="242" t="s">
        <v>643</v>
      </c>
      <c r="B54" s="252" t="s">
        <v>644</v>
      </c>
      <c r="C54" s="277" t="s">
        <v>73</v>
      </c>
      <c r="D54" s="253">
        <v>1</v>
      </c>
      <c r="E54" s="621"/>
      <c r="F54" s="254">
        <f>D54*E54</f>
        <v>0</v>
      </c>
    </row>
    <row r="55" spans="1:6" ht="26.25" customHeight="1">
      <c r="A55" s="242" t="s">
        <v>600</v>
      </c>
      <c r="B55" s="252" t="s">
        <v>645</v>
      </c>
      <c r="C55" s="277" t="s">
        <v>406</v>
      </c>
      <c r="D55" s="253">
        <v>1</v>
      </c>
      <c r="E55" s="628"/>
      <c r="F55" s="265"/>
    </row>
    <row r="56" spans="1:6">
      <c r="A56" s="242" t="s">
        <v>600</v>
      </c>
      <c r="B56" s="252" t="s">
        <v>646</v>
      </c>
      <c r="C56" s="277" t="s">
        <v>406</v>
      </c>
      <c r="D56" s="253">
        <v>1</v>
      </c>
      <c r="E56" s="629"/>
      <c r="F56" s="280"/>
    </row>
    <row r="57" spans="1:6">
      <c r="A57" s="266" t="s">
        <v>600</v>
      </c>
      <c r="B57" s="267" t="s">
        <v>647</v>
      </c>
      <c r="C57" s="277" t="s">
        <v>73</v>
      </c>
      <c r="D57" s="253">
        <v>1</v>
      </c>
      <c r="E57" s="629"/>
      <c r="F57" s="280"/>
    </row>
    <row r="58" spans="1:6">
      <c r="A58" s="242" t="s">
        <v>600</v>
      </c>
      <c r="B58" s="267" t="s">
        <v>648</v>
      </c>
      <c r="C58" s="277" t="s">
        <v>406</v>
      </c>
      <c r="D58" s="253">
        <v>2</v>
      </c>
      <c r="E58" s="629"/>
      <c r="F58" s="280"/>
    </row>
    <row r="59" spans="1:6">
      <c r="A59" s="242" t="s">
        <v>600</v>
      </c>
      <c r="B59" s="267" t="s">
        <v>649</v>
      </c>
      <c r="C59" s="277" t="s">
        <v>406</v>
      </c>
      <c r="D59" s="253">
        <v>17</v>
      </c>
      <c r="E59" s="629"/>
      <c r="F59" s="280"/>
    </row>
    <row r="60" spans="1:6" ht="38.25">
      <c r="A60" s="242" t="s">
        <v>600</v>
      </c>
      <c r="B60" s="267" t="s">
        <v>650</v>
      </c>
      <c r="C60" s="277" t="s">
        <v>73</v>
      </c>
      <c r="D60" s="253">
        <v>1</v>
      </c>
      <c r="E60" s="628"/>
      <c r="F60" s="265"/>
    </row>
    <row r="61" spans="1:6" ht="51">
      <c r="A61" s="242" t="s">
        <v>651</v>
      </c>
      <c r="B61" s="252" t="s">
        <v>652</v>
      </c>
      <c r="C61" s="277" t="s">
        <v>73</v>
      </c>
      <c r="D61" s="253">
        <v>1</v>
      </c>
      <c r="E61" s="621"/>
      <c r="F61" s="254">
        <f>(D61*E61)</f>
        <v>0</v>
      </c>
    </row>
    <row r="62" spans="1:6" ht="51">
      <c r="A62" s="242" t="s">
        <v>653</v>
      </c>
      <c r="B62" s="252" t="s">
        <v>654</v>
      </c>
      <c r="C62" s="277" t="s">
        <v>73</v>
      </c>
      <c r="D62" s="253">
        <v>3</v>
      </c>
      <c r="E62" s="621"/>
      <c r="F62" s="254">
        <f>(D62*E62)</f>
        <v>0</v>
      </c>
    </row>
    <row r="63" spans="1:6" ht="38.25" customHeight="1">
      <c r="A63" s="242" t="s">
        <v>655</v>
      </c>
      <c r="B63" s="252" t="s">
        <v>656</v>
      </c>
      <c r="C63" s="277" t="s">
        <v>73</v>
      </c>
      <c r="D63" s="253">
        <v>2</v>
      </c>
      <c r="E63" s="621"/>
      <c r="F63" s="254">
        <f>(D63*E63)</f>
        <v>0</v>
      </c>
    </row>
    <row r="64" spans="1:6" ht="51">
      <c r="A64" s="242" t="s">
        <v>657</v>
      </c>
      <c r="B64" s="252" t="s">
        <v>658</v>
      </c>
      <c r="C64" s="277" t="s">
        <v>73</v>
      </c>
      <c r="D64" s="253">
        <v>1</v>
      </c>
      <c r="E64" s="621"/>
      <c r="F64" s="254">
        <f>(D64*E64)</f>
        <v>0</v>
      </c>
    </row>
    <row r="65" spans="1:6" ht="40.5" customHeight="1">
      <c r="A65" s="242" t="s">
        <v>659</v>
      </c>
      <c r="B65" s="252" t="s">
        <v>660</v>
      </c>
      <c r="C65" s="277" t="s">
        <v>73</v>
      </c>
      <c r="D65" s="253">
        <v>1</v>
      </c>
      <c r="E65" s="621"/>
      <c r="F65" s="254">
        <f>(D65*E65)</f>
        <v>0</v>
      </c>
    </row>
    <row r="66" spans="1:6">
      <c r="A66" s="242" t="s">
        <v>661</v>
      </c>
      <c r="B66" s="252" t="s">
        <v>662</v>
      </c>
      <c r="C66" s="277"/>
      <c r="D66" s="253"/>
      <c r="E66" s="621"/>
      <c r="F66" s="254"/>
    </row>
    <row r="67" spans="1:6">
      <c r="A67" s="242" t="s">
        <v>600</v>
      </c>
      <c r="B67" s="252" t="s">
        <v>606</v>
      </c>
      <c r="C67" s="277" t="s">
        <v>290</v>
      </c>
      <c r="D67" s="253">
        <v>220</v>
      </c>
      <c r="E67" s="621"/>
      <c r="F67" s="254">
        <f>(D67*E67)</f>
        <v>0</v>
      </c>
    </row>
    <row r="68" spans="1:6">
      <c r="A68" s="242" t="s">
        <v>600</v>
      </c>
      <c r="B68" s="252" t="s">
        <v>663</v>
      </c>
      <c r="C68" s="277" t="s">
        <v>290</v>
      </c>
      <c r="D68" s="253">
        <v>35</v>
      </c>
      <c r="E68" s="621"/>
      <c r="F68" s="254">
        <f>(D68*E68)</f>
        <v>0</v>
      </c>
    </row>
    <row r="69" spans="1:6" ht="27" customHeight="1">
      <c r="A69" s="242" t="s">
        <v>664</v>
      </c>
      <c r="B69" s="252" t="s">
        <v>665</v>
      </c>
      <c r="C69" s="277" t="s">
        <v>73</v>
      </c>
      <c r="D69" s="253">
        <v>1</v>
      </c>
      <c r="E69" s="621"/>
      <c r="F69" s="254">
        <f>(D69*E69)</f>
        <v>0</v>
      </c>
    </row>
    <row r="70" spans="1:6" ht="38.25">
      <c r="A70" s="242" t="s">
        <v>666</v>
      </c>
      <c r="B70" s="252" t="s">
        <v>632</v>
      </c>
      <c r="C70" s="277" t="s">
        <v>437</v>
      </c>
      <c r="D70" s="253">
        <v>20</v>
      </c>
      <c r="E70" s="620"/>
      <c r="F70" s="254">
        <f>D70*E70</f>
        <v>0</v>
      </c>
    </row>
    <row r="71" spans="1:6" ht="38.25">
      <c r="A71" s="242" t="s">
        <v>667</v>
      </c>
      <c r="B71" s="252" t="s">
        <v>668</v>
      </c>
      <c r="C71" s="277" t="s">
        <v>73</v>
      </c>
      <c r="D71" s="253">
        <v>1</v>
      </c>
      <c r="E71" s="621"/>
      <c r="F71" s="254">
        <f>(D71*E71)</f>
        <v>0</v>
      </c>
    </row>
    <row r="72" spans="1:6" s="279" customFormat="1" ht="15">
      <c r="A72" s="241" t="s">
        <v>51</v>
      </c>
      <c r="B72" s="250" t="s">
        <v>669</v>
      </c>
      <c r="C72" s="273"/>
      <c r="D72" s="263"/>
      <c r="E72" s="624"/>
      <c r="F72" s="251">
        <f>SUM(F49:F71)</f>
        <v>0</v>
      </c>
    </row>
    <row r="73" spans="1:6">
      <c r="A73" s="242"/>
      <c r="B73" s="252"/>
      <c r="C73" s="277"/>
      <c r="D73" s="253"/>
      <c r="E73" s="621"/>
      <c r="F73" s="254"/>
    </row>
    <row r="74" spans="1:6">
      <c r="A74" s="241" t="s">
        <v>69</v>
      </c>
      <c r="B74" s="250" t="s">
        <v>670</v>
      </c>
      <c r="C74" s="277"/>
      <c r="D74" s="253"/>
      <c r="E74" s="621"/>
      <c r="F74" s="254"/>
    </row>
    <row r="75" spans="1:6" ht="38.25">
      <c r="A75" s="260" t="s">
        <v>671</v>
      </c>
      <c r="B75" s="252" t="s">
        <v>672</v>
      </c>
      <c r="C75" s="277"/>
      <c r="D75" s="261" t="s">
        <v>224</v>
      </c>
      <c r="E75" s="623"/>
      <c r="F75" s="262" t="s">
        <v>224</v>
      </c>
    </row>
    <row r="76" spans="1:6">
      <c r="A76" s="260" t="s">
        <v>600</v>
      </c>
      <c r="B76" s="252" t="s">
        <v>673</v>
      </c>
      <c r="C76" s="277" t="s">
        <v>290</v>
      </c>
      <c r="D76" s="261">
        <v>100</v>
      </c>
      <c r="E76" s="630"/>
      <c r="F76" s="262">
        <f>(D76*E76)</f>
        <v>0</v>
      </c>
    </row>
    <row r="77" spans="1:6" ht="38.25">
      <c r="A77" s="260" t="s">
        <v>674</v>
      </c>
      <c r="B77" s="252" t="s">
        <v>675</v>
      </c>
      <c r="C77" s="277"/>
      <c r="D77" s="261"/>
      <c r="E77" s="623"/>
      <c r="F77" s="262"/>
    </row>
    <row r="78" spans="1:6">
      <c r="A78" s="260" t="s">
        <v>600</v>
      </c>
      <c r="B78" s="252" t="s">
        <v>606</v>
      </c>
      <c r="C78" s="277" t="s">
        <v>290</v>
      </c>
      <c r="D78" s="261">
        <v>80</v>
      </c>
      <c r="E78" s="630"/>
      <c r="F78" s="262">
        <f>(D78*E78)</f>
        <v>0</v>
      </c>
    </row>
    <row r="79" spans="1:6" ht="29.25" customHeight="1">
      <c r="A79" s="260" t="s">
        <v>676</v>
      </c>
      <c r="B79" s="252" t="s">
        <v>677</v>
      </c>
      <c r="C79" s="277"/>
      <c r="D79" s="261"/>
      <c r="E79" s="623"/>
      <c r="F79" s="262"/>
    </row>
    <row r="80" spans="1:6">
      <c r="A80" s="260" t="s">
        <v>600</v>
      </c>
      <c r="B80" s="252" t="s">
        <v>678</v>
      </c>
      <c r="C80" s="277" t="s">
        <v>406</v>
      </c>
      <c r="D80" s="261">
        <v>2</v>
      </c>
      <c r="E80" s="630"/>
      <c r="F80" s="262">
        <f>(D80*E80)</f>
        <v>0</v>
      </c>
    </row>
    <row r="81" spans="1:6" ht="25.5">
      <c r="A81" s="260" t="s">
        <v>679</v>
      </c>
      <c r="B81" s="252" t="s">
        <v>680</v>
      </c>
      <c r="C81" s="277"/>
      <c r="D81" s="261"/>
      <c r="E81" s="623"/>
      <c r="F81" s="262"/>
    </row>
    <row r="82" spans="1:6">
      <c r="A82" s="260" t="s">
        <v>600</v>
      </c>
      <c r="B82" s="252" t="s">
        <v>681</v>
      </c>
      <c r="C82" s="277" t="s">
        <v>406</v>
      </c>
      <c r="D82" s="261">
        <v>2</v>
      </c>
      <c r="E82" s="630"/>
      <c r="F82" s="262">
        <f>D82*E82</f>
        <v>0</v>
      </c>
    </row>
    <row r="83" spans="1:6" ht="28.5" customHeight="1">
      <c r="A83" s="260" t="s">
        <v>682</v>
      </c>
      <c r="B83" s="252" t="s">
        <v>683</v>
      </c>
      <c r="C83" s="277" t="s">
        <v>73</v>
      </c>
      <c r="D83" s="253">
        <v>1</v>
      </c>
      <c r="E83" s="621"/>
      <c r="F83" s="254">
        <f>D83*E83</f>
        <v>0</v>
      </c>
    </row>
    <row r="84" spans="1:6" s="279" customFormat="1" ht="15">
      <c r="A84" s="241" t="s">
        <v>69</v>
      </c>
      <c r="B84" s="250" t="s">
        <v>684</v>
      </c>
      <c r="C84" s="273"/>
      <c r="D84" s="263"/>
      <c r="E84" s="624"/>
      <c r="F84" s="251">
        <f>SUM(F75:F83)</f>
        <v>0</v>
      </c>
    </row>
    <row r="85" spans="1:6">
      <c r="A85" s="242"/>
      <c r="B85" s="252"/>
      <c r="C85" s="277"/>
      <c r="D85" s="253"/>
      <c r="E85" s="621"/>
      <c r="F85" s="254"/>
    </row>
    <row r="86" spans="1:6">
      <c r="A86" s="241" t="s">
        <v>685</v>
      </c>
      <c r="B86" s="250" t="s">
        <v>686</v>
      </c>
      <c r="C86" s="277"/>
      <c r="D86" s="254"/>
      <c r="E86" s="621"/>
      <c r="F86" s="254"/>
    </row>
    <row r="87" spans="1:6" ht="42" customHeight="1">
      <c r="A87" s="242" t="s">
        <v>687</v>
      </c>
      <c r="B87" s="252" t="s">
        <v>688</v>
      </c>
      <c r="C87" s="277" t="s">
        <v>290</v>
      </c>
      <c r="D87" s="253">
        <v>70</v>
      </c>
      <c r="E87" s="621"/>
      <c r="F87" s="254">
        <f t="shared" ref="F87:F90" si="1">D87*E87</f>
        <v>0</v>
      </c>
    </row>
    <row r="88" spans="1:6" ht="25.5">
      <c r="A88" s="242" t="s">
        <v>689</v>
      </c>
      <c r="B88" s="252" t="s">
        <v>690</v>
      </c>
      <c r="C88" s="277" t="s">
        <v>406</v>
      </c>
      <c r="D88" s="253">
        <v>7</v>
      </c>
      <c r="E88" s="621"/>
      <c r="F88" s="254">
        <f t="shared" si="1"/>
        <v>0</v>
      </c>
    </row>
    <row r="89" spans="1:6" ht="25.5">
      <c r="A89" s="242" t="s">
        <v>691</v>
      </c>
      <c r="B89" s="252" t="s">
        <v>692</v>
      </c>
      <c r="C89" s="277" t="s">
        <v>406</v>
      </c>
      <c r="D89" s="253">
        <v>2</v>
      </c>
      <c r="E89" s="621"/>
      <c r="F89" s="254">
        <f t="shared" si="1"/>
        <v>0</v>
      </c>
    </row>
    <row r="90" spans="1:6" ht="25.5">
      <c r="A90" s="242" t="s">
        <v>693</v>
      </c>
      <c r="B90" s="252" t="s">
        <v>694</v>
      </c>
      <c r="C90" s="277" t="s">
        <v>406</v>
      </c>
      <c r="D90" s="253">
        <v>10</v>
      </c>
      <c r="E90" s="621"/>
      <c r="F90" s="254">
        <f t="shared" si="1"/>
        <v>0</v>
      </c>
    </row>
    <row r="91" spans="1:6" s="279" customFormat="1" ht="15">
      <c r="A91" s="241" t="s">
        <v>685</v>
      </c>
      <c r="B91" s="250" t="s">
        <v>695</v>
      </c>
      <c r="C91" s="273"/>
      <c r="D91" s="268"/>
      <c r="E91" s="624"/>
      <c r="F91" s="251">
        <f>SUM(F87:F90)</f>
        <v>0</v>
      </c>
    </row>
    <row r="92" spans="1:6">
      <c r="A92" s="242"/>
      <c r="B92" s="252"/>
      <c r="C92" s="277"/>
      <c r="D92" s="253"/>
      <c r="E92" s="621"/>
      <c r="F92" s="254"/>
    </row>
    <row r="93" spans="1:6">
      <c r="A93" s="241" t="s">
        <v>696</v>
      </c>
      <c r="B93" s="250" t="s">
        <v>697</v>
      </c>
      <c r="C93" s="277"/>
      <c r="D93" s="254"/>
      <c r="E93" s="621"/>
      <c r="F93" s="254"/>
    </row>
    <row r="94" spans="1:6" ht="42" customHeight="1">
      <c r="A94" s="242" t="s">
        <v>698</v>
      </c>
      <c r="B94" s="252" t="s">
        <v>699</v>
      </c>
      <c r="C94" s="277" t="s">
        <v>73</v>
      </c>
      <c r="D94" s="253">
        <v>1</v>
      </c>
      <c r="E94" s="621"/>
      <c r="F94" s="254">
        <f t="shared" ref="F94:F105" si="2">D94*E94</f>
        <v>0</v>
      </c>
    </row>
    <row r="95" spans="1:6" ht="25.5">
      <c r="A95" s="242" t="s">
        <v>700</v>
      </c>
      <c r="B95" s="252" t="s">
        <v>701</v>
      </c>
      <c r="C95" s="277" t="s">
        <v>290</v>
      </c>
      <c r="D95" s="253">
        <v>19</v>
      </c>
      <c r="E95" s="621"/>
      <c r="F95" s="254">
        <f t="shared" si="2"/>
        <v>0</v>
      </c>
    </row>
    <row r="96" spans="1:6" ht="25.5">
      <c r="A96" s="242" t="s">
        <v>702</v>
      </c>
      <c r="B96" s="252" t="s">
        <v>703</v>
      </c>
      <c r="C96" s="277" t="s">
        <v>290</v>
      </c>
      <c r="D96" s="253">
        <v>23</v>
      </c>
      <c r="E96" s="621"/>
      <c r="F96" s="254">
        <f t="shared" si="2"/>
        <v>0</v>
      </c>
    </row>
    <row r="97" spans="1:6" ht="29.25" customHeight="1">
      <c r="A97" s="242" t="s">
        <v>704</v>
      </c>
      <c r="B97" s="252" t="s">
        <v>705</v>
      </c>
      <c r="C97" s="277" t="s">
        <v>320</v>
      </c>
      <c r="D97" s="253">
        <v>2.5</v>
      </c>
      <c r="E97" s="621"/>
      <c r="F97" s="254">
        <f t="shared" si="2"/>
        <v>0</v>
      </c>
    </row>
    <row r="98" spans="1:6" ht="39.75" customHeight="1">
      <c r="A98" s="242" t="s">
        <v>706</v>
      </c>
      <c r="B98" s="252" t="s">
        <v>707</v>
      </c>
      <c r="C98" s="277" t="s">
        <v>320</v>
      </c>
      <c r="D98" s="253">
        <v>5</v>
      </c>
      <c r="E98" s="621"/>
      <c r="F98" s="254">
        <f t="shared" si="2"/>
        <v>0</v>
      </c>
    </row>
    <row r="99" spans="1:6" ht="25.5">
      <c r="A99" s="242" t="s">
        <v>708</v>
      </c>
      <c r="B99" s="252" t="s">
        <v>709</v>
      </c>
      <c r="C99" s="277"/>
      <c r="D99" s="253">
        <v>19</v>
      </c>
      <c r="E99" s="621"/>
      <c r="F99" s="254">
        <f t="shared" si="2"/>
        <v>0</v>
      </c>
    </row>
    <row r="100" spans="1:6" ht="25.5">
      <c r="A100" s="242" t="s">
        <v>710</v>
      </c>
      <c r="B100" s="252" t="s">
        <v>711</v>
      </c>
      <c r="C100" s="277" t="s">
        <v>290</v>
      </c>
      <c r="D100" s="253">
        <v>23</v>
      </c>
      <c r="E100" s="621"/>
      <c r="F100" s="254">
        <f t="shared" si="2"/>
        <v>0</v>
      </c>
    </row>
    <row r="101" spans="1:6" ht="25.5">
      <c r="A101" s="242" t="s">
        <v>712</v>
      </c>
      <c r="B101" s="252" t="s">
        <v>713</v>
      </c>
      <c r="C101" s="277" t="s">
        <v>320</v>
      </c>
      <c r="D101" s="253">
        <v>5</v>
      </c>
      <c r="E101" s="621"/>
      <c r="F101" s="254">
        <f t="shared" si="2"/>
        <v>0</v>
      </c>
    </row>
    <row r="102" spans="1:6" ht="39.75" customHeight="1">
      <c r="A102" s="242" t="s">
        <v>714</v>
      </c>
      <c r="B102" s="252" t="s">
        <v>715</v>
      </c>
      <c r="C102" s="277" t="s">
        <v>290</v>
      </c>
      <c r="D102" s="253">
        <v>45</v>
      </c>
      <c r="E102" s="621"/>
      <c r="F102" s="254">
        <f t="shared" si="2"/>
        <v>0</v>
      </c>
    </row>
    <row r="103" spans="1:6" ht="25.5">
      <c r="A103" s="242" t="s">
        <v>716</v>
      </c>
      <c r="B103" s="252" t="s">
        <v>717</v>
      </c>
      <c r="C103" s="277" t="s">
        <v>290</v>
      </c>
      <c r="D103" s="253">
        <v>45</v>
      </c>
      <c r="E103" s="621"/>
      <c r="F103" s="254">
        <f t="shared" si="2"/>
        <v>0</v>
      </c>
    </row>
    <row r="104" spans="1:6">
      <c r="A104" s="242" t="s">
        <v>718</v>
      </c>
      <c r="B104" s="252" t="s">
        <v>719</v>
      </c>
      <c r="C104" s="277" t="s">
        <v>290</v>
      </c>
      <c r="D104" s="253">
        <v>60</v>
      </c>
      <c r="E104" s="621"/>
      <c r="F104" s="254">
        <f t="shared" si="2"/>
        <v>0</v>
      </c>
    </row>
    <row r="105" spans="1:6" ht="38.25">
      <c r="A105" s="242" t="s">
        <v>720</v>
      </c>
      <c r="B105" s="252" t="s">
        <v>721</v>
      </c>
      <c r="C105" s="277" t="s">
        <v>73</v>
      </c>
      <c r="D105" s="253">
        <v>1</v>
      </c>
      <c r="E105" s="621"/>
      <c r="F105" s="254">
        <f t="shared" si="2"/>
        <v>0</v>
      </c>
    </row>
    <row r="106" spans="1:6" s="279" customFormat="1" ht="15">
      <c r="A106" s="241" t="s">
        <v>696</v>
      </c>
      <c r="B106" s="250" t="s">
        <v>722</v>
      </c>
      <c r="C106" s="273"/>
      <c r="D106" s="268"/>
      <c r="E106" s="624"/>
      <c r="F106" s="251">
        <f>SUM(F94:F105)</f>
        <v>0</v>
      </c>
    </row>
    <row r="107" spans="1:6">
      <c r="A107" s="242"/>
      <c r="B107" s="252"/>
      <c r="C107" s="277"/>
      <c r="D107" s="254"/>
      <c r="E107" s="621"/>
      <c r="F107" s="254"/>
    </row>
    <row r="108" spans="1:6">
      <c r="A108" s="241" t="s">
        <v>723</v>
      </c>
      <c r="B108" s="250" t="s">
        <v>724</v>
      </c>
      <c r="C108" s="277"/>
      <c r="D108" s="254"/>
      <c r="E108" s="621"/>
      <c r="F108" s="254"/>
    </row>
    <row r="109" spans="1:6" ht="39.75" customHeight="1">
      <c r="A109" s="242" t="s">
        <v>725</v>
      </c>
      <c r="B109" s="252" t="s">
        <v>726</v>
      </c>
      <c r="C109" s="277" t="s">
        <v>73</v>
      </c>
      <c r="D109" s="253">
        <v>1</v>
      </c>
      <c r="E109" s="621"/>
      <c r="F109" s="254">
        <f t="shared" ref="F109:F120" si="3">D109*E109</f>
        <v>0</v>
      </c>
    </row>
    <row r="110" spans="1:6" ht="25.5">
      <c r="A110" s="242" t="s">
        <v>727</v>
      </c>
      <c r="B110" s="252" t="s">
        <v>701</v>
      </c>
      <c r="C110" s="277"/>
      <c r="D110" s="253">
        <v>19</v>
      </c>
      <c r="E110" s="621"/>
      <c r="F110" s="254">
        <f t="shared" si="3"/>
        <v>0</v>
      </c>
    </row>
    <row r="111" spans="1:6" ht="25.5">
      <c r="A111" s="242" t="s">
        <v>728</v>
      </c>
      <c r="B111" s="252" t="s">
        <v>703</v>
      </c>
      <c r="C111" s="277" t="s">
        <v>320</v>
      </c>
      <c r="D111" s="253">
        <v>19</v>
      </c>
      <c r="E111" s="621"/>
      <c r="F111" s="254">
        <f t="shared" si="3"/>
        <v>0</v>
      </c>
    </row>
    <row r="112" spans="1:6" ht="27.75" customHeight="1">
      <c r="A112" s="242" t="s">
        <v>729</v>
      </c>
      <c r="B112" s="252" t="s">
        <v>705</v>
      </c>
      <c r="C112" s="277" t="s">
        <v>320</v>
      </c>
      <c r="D112" s="253">
        <v>2</v>
      </c>
      <c r="E112" s="621"/>
      <c r="F112" s="254">
        <f t="shared" si="3"/>
        <v>0</v>
      </c>
    </row>
    <row r="113" spans="1:6" ht="41.25" customHeight="1">
      <c r="A113" s="242" t="s">
        <v>730</v>
      </c>
      <c r="B113" s="252" t="s">
        <v>707</v>
      </c>
      <c r="C113" s="277" t="s">
        <v>320</v>
      </c>
      <c r="D113" s="253">
        <v>4</v>
      </c>
      <c r="E113" s="621"/>
      <c r="F113" s="254">
        <f t="shared" si="3"/>
        <v>0</v>
      </c>
    </row>
    <row r="114" spans="1:6" ht="25.5">
      <c r="A114" s="242" t="s">
        <v>731</v>
      </c>
      <c r="B114" s="252" t="s">
        <v>709</v>
      </c>
      <c r="C114" s="277" t="s">
        <v>290</v>
      </c>
      <c r="D114" s="253">
        <v>19</v>
      </c>
      <c r="E114" s="621"/>
      <c r="F114" s="254">
        <f t="shared" si="3"/>
        <v>0</v>
      </c>
    </row>
    <row r="115" spans="1:6" ht="25.5">
      <c r="A115" s="242" t="s">
        <v>732</v>
      </c>
      <c r="B115" s="252" t="s">
        <v>711</v>
      </c>
      <c r="C115" s="277" t="s">
        <v>290</v>
      </c>
      <c r="D115" s="253">
        <v>19</v>
      </c>
      <c r="E115" s="621"/>
      <c r="F115" s="254">
        <f t="shared" si="3"/>
        <v>0</v>
      </c>
    </row>
    <row r="116" spans="1:6" ht="25.5">
      <c r="A116" s="242" t="s">
        <v>733</v>
      </c>
      <c r="B116" s="252" t="s">
        <v>713</v>
      </c>
      <c r="C116" s="277"/>
      <c r="D116" s="253">
        <v>4</v>
      </c>
      <c r="E116" s="621"/>
      <c r="F116" s="254">
        <f t="shared" si="3"/>
        <v>0</v>
      </c>
    </row>
    <row r="117" spans="1:6" ht="38.25" customHeight="1">
      <c r="A117" s="242" t="s">
        <v>734</v>
      </c>
      <c r="B117" s="252" t="s">
        <v>735</v>
      </c>
      <c r="C117" s="277" t="s">
        <v>290</v>
      </c>
      <c r="D117" s="253">
        <v>38</v>
      </c>
      <c r="E117" s="621"/>
      <c r="F117" s="254">
        <f t="shared" si="3"/>
        <v>0</v>
      </c>
    </row>
    <row r="118" spans="1:6" ht="25.5">
      <c r="A118" s="242" t="s">
        <v>736</v>
      </c>
      <c r="B118" s="252" t="s">
        <v>737</v>
      </c>
      <c r="C118" s="277" t="s">
        <v>290</v>
      </c>
      <c r="D118" s="253">
        <v>57</v>
      </c>
      <c r="E118" s="621"/>
      <c r="F118" s="254">
        <f t="shared" si="3"/>
        <v>0</v>
      </c>
    </row>
    <row r="119" spans="1:6">
      <c r="A119" s="242" t="s">
        <v>738</v>
      </c>
      <c r="B119" s="252" t="s">
        <v>719</v>
      </c>
      <c r="C119" s="277" t="s">
        <v>290</v>
      </c>
      <c r="D119" s="253">
        <v>50</v>
      </c>
      <c r="E119" s="621"/>
      <c r="F119" s="254">
        <f t="shared" si="3"/>
        <v>0</v>
      </c>
    </row>
    <row r="120" spans="1:6" ht="38.25">
      <c r="A120" s="242" t="s">
        <v>739</v>
      </c>
      <c r="B120" s="252" t="s">
        <v>721</v>
      </c>
      <c r="C120" s="277" t="s">
        <v>73</v>
      </c>
      <c r="D120" s="253">
        <v>1</v>
      </c>
      <c r="E120" s="621"/>
      <c r="F120" s="254">
        <f t="shared" si="3"/>
        <v>0</v>
      </c>
    </row>
    <row r="121" spans="1:6" s="279" customFormat="1" ht="15">
      <c r="A121" s="241" t="s">
        <v>723</v>
      </c>
      <c r="B121" s="250" t="s">
        <v>740</v>
      </c>
      <c r="C121" s="273"/>
      <c r="D121" s="268"/>
      <c r="E121" s="624"/>
      <c r="F121" s="251">
        <f>SUM(F109:F120)</f>
        <v>0</v>
      </c>
    </row>
    <row r="122" spans="1:6">
      <c r="A122" s="265"/>
      <c r="B122" s="269"/>
      <c r="C122" s="277"/>
      <c r="D122" s="265"/>
      <c r="E122" s="628"/>
      <c r="F122" s="265"/>
    </row>
    <row r="123" spans="1:6">
      <c r="A123" s="270" t="s">
        <v>741</v>
      </c>
      <c r="B123" s="250" t="s">
        <v>742</v>
      </c>
      <c r="C123" s="277"/>
      <c r="D123" s="265"/>
      <c r="E123" s="628"/>
      <c r="F123" s="265"/>
    </row>
    <row r="124" spans="1:6">
      <c r="A124" s="281" t="s">
        <v>743</v>
      </c>
      <c r="B124" s="282" t="s">
        <v>744</v>
      </c>
      <c r="C124" s="281" t="s">
        <v>73</v>
      </c>
      <c r="D124" s="281">
        <v>1</v>
      </c>
      <c r="E124" s="621"/>
      <c r="F124" s="254">
        <f t="shared" ref="F124" si="4">D124*E124</f>
        <v>0</v>
      </c>
    </row>
    <row r="125" spans="1:6" ht="15">
      <c r="A125" s="283" t="s">
        <v>741</v>
      </c>
      <c r="B125" s="284" t="s">
        <v>745</v>
      </c>
      <c r="C125" s="285"/>
      <c r="D125" s="285"/>
      <c r="E125" s="631"/>
      <c r="F125" s="286">
        <f>F124</f>
        <v>0</v>
      </c>
    </row>
    <row r="126" spans="1:6" ht="17.25" customHeight="1">
      <c r="A126" s="299"/>
      <c r="B126" s="300"/>
      <c r="C126" s="293"/>
      <c r="D126" s="301"/>
      <c r="E126" s="301"/>
      <c r="F126" s="302"/>
    </row>
    <row r="127" spans="1:6" ht="15.75">
      <c r="A127" s="303"/>
      <c r="B127" s="304" t="s">
        <v>880</v>
      </c>
      <c r="C127" s="305"/>
      <c r="D127" s="305"/>
      <c r="E127" s="305"/>
      <c r="F127" s="306">
        <f>F45+F72+F84+F91+F106+F125+F121</f>
        <v>0</v>
      </c>
    </row>
  </sheetData>
  <sheetProtection algorithmName="SHA-512" hashValue="u4o5yXR9s3vvhHpCKD92HPKl5VTb6l1OWg4JvccL5QNN/YWu0fZBnyABnnMvLtmg34RrPzU3abchQbOyGZLBfw==" saltValue="kL6DYudxnbzLnnlAwtPNNQ==" spinCount="100000" sheet="1" formatCells="0" formatColumns="0" formatRows="0"/>
  <mergeCells count="15">
    <mergeCell ref="B16:E16"/>
    <mergeCell ref="B17:E17"/>
    <mergeCell ref="B18:E18"/>
    <mergeCell ref="B10:E10"/>
    <mergeCell ref="B11:E11"/>
    <mergeCell ref="B12:E12"/>
    <mergeCell ref="B13:E13"/>
    <mergeCell ref="B14:E14"/>
    <mergeCell ref="B15:E15"/>
    <mergeCell ref="B9:E9"/>
    <mergeCell ref="B4:E4"/>
    <mergeCell ref="B5:E5"/>
    <mergeCell ref="B6:E6"/>
    <mergeCell ref="B7:E7"/>
    <mergeCell ref="B8:E8"/>
  </mergeCells>
  <pageMargins left="0.7" right="0.7" top="0.75" bottom="0.75" header="0.3" footer="0.3"/>
  <pageSetup paperSize="9" scale="70" orientation="portrait" r:id="rId1"/>
  <rowBreaks count="2" manualBreakCount="2">
    <brk id="20" max="16383" man="1"/>
    <brk id="11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G267"/>
  <sheetViews>
    <sheetView view="pageBreakPreview" topLeftCell="A34" zoomScaleNormal="100" zoomScaleSheetLayoutView="100" workbookViewId="0">
      <selection activeCell="D48" sqref="D48"/>
    </sheetView>
  </sheetViews>
  <sheetFormatPr defaultRowHeight="12.75"/>
  <cols>
    <col min="1" max="1" width="8.7109375" style="573" customWidth="1"/>
    <col min="2" max="2" width="39.42578125" style="573" customWidth="1"/>
    <col min="3" max="3" width="9.140625" style="573"/>
    <col min="4" max="4" width="11.7109375" style="573" customWidth="1"/>
    <col min="5" max="5" width="16.28515625" style="573" customWidth="1"/>
    <col min="6" max="16384" width="9.140625" style="573"/>
  </cols>
  <sheetData>
    <row r="2" spans="1:5" ht="23.25">
      <c r="A2" s="307" t="s">
        <v>881</v>
      </c>
      <c r="B2" s="308"/>
      <c r="C2" s="572"/>
      <c r="D2" s="572"/>
      <c r="E2" s="572"/>
    </row>
    <row r="3" spans="1:5" ht="23.25">
      <c r="A3" s="307" t="s">
        <v>882</v>
      </c>
      <c r="B3" s="308"/>
      <c r="C3" s="572"/>
      <c r="D3" s="572"/>
      <c r="E3" s="572"/>
    </row>
    <row r="4" spans="1:5" ht="18">
      <c r="A4" s="308"/>
      <c r="B4" s="574"/>
      <c r="C4" s="575"/>
      <c r="D4" s="572"/>
      <c r="E4" s="572"/>
    </row>
    <row r="5" spans="1:5" ht="16.5">
      <c r="A5" s="576" t="s">
        <v>883</v>
      </c>
      <c r="B5" s="577"/>
      <c r="C5" s="578"/>
      <c r="D5" s="579"/>
      <c r="E5" s="580"/>
    </row>
    <row r="6" spans="1:5" ht="15.75">
      <c r="A6" s="308"/>
      <c r="B6" s="581"/>
      <c r="C6" s="310"/>
      <c r="D6" s="572"/>
      <c r="E6" s="572"/>
    </row>
    <row r="7" spans="1:5" ht="15.75">
      <c r="A7" s="582" t="s">
        <v>884</v>
      </c>
      <c r="B7" s="310" t="s">
        <v>885</v>
      </c>
      <c r="D7" s="572"/>
      <c r="E7" s="446">
        <f>E80</f>
        <v>0</v>
      </c>
    </row>
    <row r="8" spans="1:5" ht="15.75">
      <c r="A8" s="581"/>
      <c r="B8" s="310"/>
      <c r="D8" s="572"/>
      <c r="E8" s="583"/>
    </row>
    <row r="9" spans="1:5" ht="15.75">
      <c r="A9" s="582" t="s">
        <v>886</v>
      </c>
      <c r="B9" s="310" t="s">
        <v>887</v>
      </c>
      <c r="D9" s="572"/>
      <c r="E9" s="446">
        <f>E179</f>
        <v>0</v>
      </c>
    </row>
    <row r="10" spans="1:5" ht="15.75">
      <c r="A10" s="581"/>
      <c r="B10" s="310"/>
      <c r="D10" s="572" t="s">
        <v>224</v>
      </c>
      <c r="E10" s="583"/>
    </row>
    <row r="11" spans="1:5" ht="15.75">
      <c r="A11" s="582" t="s">
        <v>888</v>
      </c>
      <c r="B11" s="310" t="s">
        <v>889</v>
      </c>
      <c r="D11" s="572"/>
      <c r="E11" s="446">
        <f>E256</f>
        <v>0</v>
      </c>
    </row>
    <row r="12" spans="1:5" ht="15.75">
      <c r="A12" s="581"/>
      <c r="B12" s="310"/>
      <c r="D12" s="572"/>
      <c r="E12" s="583"/>
    </row>
    <row r="13" spans="1:5" ht="15.75">
      <c r="A13" s="582" t="s">
        <v>890</v>
      </c>
      <c r="B13" s="310" t="s">
        <v>891</v>
      </c>
      <c r="D13" s="572"/>
      <c r="E13" s="446">
        <f>E267</f>
        <v>0</v>
      </c>
    </row>
    <row r="14" spans="1:5" ht="15.75">
      <c r="A14" s="581"/>
      <c r="C14" s="310"/>
      <c r="D14" s="572"/>
      <c r="E14" s="583"/>
    </row>
    <row r="15" spans="1:5" ht="15.75">
      <c r="A15" s="308"/>
      <c r="B15" s="678" t="s">
        <v>1129</v>
      </c>
      <c r="C15" s="678"/>
      <c r="D15" s="678"/>
      <c r="E15" s="447">
        <f>SUM(E7:E14)</f>
        <v>0</v>
      </c>
    </row>
    <row r="16" spans="1:5" ht="13.5">
      <c r="A16" s="309" t="s">
        <v>600</v>
      </c>
      <c r="B16" s="677" t="s">
        <v>892</v>
      </c>
      <c r="C16" s="677"/>
      <c r="D16" s="677"/>
      <c r="E16" s="677"/>
    </row>
    <row r="17" spans="1:5" ht="13.5">
      <c r="A17" s="309" t="s">
        <v>600</v>
      </c>
      <c r="B17" s="677" t="s">
        <v>893</v>
      </c>
      <c r="C17" s="677"/>
      <c r="D17" s="677"/>
      <c r="E17" s="677"/>
    </row>
    <row r="18" spans="1:5" ht="13.5">
      <c r="A18" s="309" t="s">
        <v>600</v>
      </c>
      <c r="B18" s="677" t="s">
        <v>894</v>
      </c>
      <c r="C18" s="677"/>
      <c r="D18" s="677"/>
      <c r="E18" s="677"/>
    </row>
    <row r="19" spans="1:5" ht="13.5">
      <c r="A19" s="309"/>
      <c r="B19" s="677" t="s">
        <v>895</v>
      </c>
      <c r="C19" s="677"/>
      <c r="D19" s="677"/>
      <c r="E19" s="677"/>
    </row>
    <row r="20" spans="1:5" ht="13.5">
      <c r="A20" s="309" t="s">
        <v>600</v>
      </c>
      <c r="B20" s="677" t="s">
        <v>896</v>
      </c>
      <c r="C20" s="677"/>
      <c r="D20" s="677"/>
      <c r="E20" s="677"/>
    </row>
    <row r="21" spans="1:5" ht="13.5">
      <c r="A21" s="309" t="s">
        <v>600</v>
      </c>
      <c r="B21" s="677" t="s">
        <v>897</v>
      </c>
      <c r="C21" s="677"/>
      <c r="D21" s="677"/>
      <c r="E21" s="677"/>
    </row>
    <row r="22" spans="1:5" ht="13.5">
      <c r="A22" s="309" t="s">
        <v>600</v>
      </c>
      <c r="B22" s="677" t="s">
        <v>898</v>
      </c>
      <c r="C22" s="677"/>
      <c r="D22" s="677"/>
      <c r="E22" s="677"/>
    </row>
    <row r="23" spans="1:5" ht="13.5">
      <c r="A23" s="309" t="s">
        <v>600</v>
      </c>
      <c r="B23" s="677" t="s">
        <v>899</v>
      </c>
      <c r="C23" s="677"/>
      <c r="D23" s="677"/>
      <c r="E23" s="677"/>
    </row>
    <row r="24" spans="1:5" ht="13.5">
      <c r="A24" s="309" t="s">
        <v>600</v>
      </c>
      <c r="B24" s="677" t="s">
        <v>900</v>
      </c>
      <c r="C24" s="677"/>
      <c r="D24" s="677"/>
      <c r="E24" s="677"/>
    </row>
    <row r="25" spans="1:5" ht="15.75">
      <c r="A25" s="308"/>
      <c r="B25" s="456" t="s">
        <v>925</v>
      </c>
      <c r="C25" s="584"/>
      <c r="D25" s="572"/>
      <c r="E25" s="310"/>
    </row>
    <row r="40" spans="1:5" s="314" customFormat="1" ht="15.75">
      <c r="A40" s="311" t="s">
        <v>209</v>
      </c>
      <c r="B40" s="312" t="s">
        <v>901</v>
      </c>
      <c r="C40" s="313"/>
      <c r="D40" s="313"/>
    </row>
    <row r="41" spans="1:5" ht="12.75" customHeight="1">
      <c r="A41" s="315"/>
      <c r="B41" s="316"/>
      <c r="C41" s="317"/>
      <c r="D41" s="317"/>
      <c r="E41" s="318"/>
    </row>
    <row r="42" spans="1:5" s="314" customFormat="1" ht="14.25" customHeight="1">
      <c r="A42" s="315"/>
      <c r="B42" s="319" t="s">
        <v>902</v>
      </c>
      <c r="C42" s="320"/>
      <c r="D42" s="320"/>
      <c r="E42" s="321"/>
    </row>
    <row r="43" spans="1:5" ht="13.5" thickBot="1">
      <c r="A43" s="322"/>
      <c r="B43" s="323" t="s">
        <v>903</v>
      </c>
      <c r="C43" s="318"/>
      <c r="D43" s="318"/>
      <c r="E43" s="318"/>
    </row>
    <row r="44" spans="1:5" ht="18" customHeight="1" thickTop="1" thickBot="1">
      <c r="A44" s="585"/>
      <c r="B44" s="324" t="s">
        <v>904</v>
      </c>
      <c r="C44" s="325" t="s">
        <v>905</v>
      </c>
      <c r="D44" s="325" t="s">
        <v>906</v>
      </c>
      <c r="E44" s="326" t="s">
        <v>907</v>
      </c>
    </row>
    <row r="45" spans="1:5" s="328" customFormat="1" ht="13.5" thickTop="1">
      <c r="A45" s="327"/>
      <c r="B45" s="586"/>
      <c r="D45" s="340"/>
    </row>
    <row r="46" spans="1:5" s="587" customFormat="1" ht="72" customHeight="1">
      <c r="A46" s="329" t="s">
        <v>205</v>
      </c>
      <c r="B46" s="330" t="s">
        <v>908</v>
      </c>
      <c r="C46" s="331"/>
      <c r="D46" s="406"/>
      <c r="E46" s="332"/>
    </row>
    <row r="47" spans="1:5" s="587" customFormat="1" ht="12.75" customHeight="1">
      <c r="A47" s="329"/>
      <c r="B47" s="333"/>
      <c r="C47" s="333" t="s">
        <v>406</v>
      </c>
      <c r="D47" s="406"/>
      <c r="E47" s="332"/>
    </row>
    <row r="48" spans="1:5" s="587" customFormat="1" ht="12.75" customHeight="1">
      <c r="A48" s="329"/>
      <c r="B48" s="333" t="s">
        <v>909</v>
      </c>
      <c r="C48" s="334">
        <v>1</v>
      </c>
      <c r="D48" s="405"/>
      <c r="E48" s="331">
        <f>C48*D48</f>
        <v>0</v>
      </c>
    </row>
    <row r="49" spans="1:7" s="587" customFormat="1" ht="12.75" customHeight="1">
      <c r="A49" s="329"/>
      <c r="B49" s="333" t="s">
        <v>910</v>
      </c>
      <c r="C49" s="334">
        <v>1</v>
      </c>
      <c r="D49" s="405"/>
      <c r="E49" s="331">
        <f>C49*D49</f>
        <v>0</v>
      </c>
    </row>
    <row r="50" spans="1:7" s="587" customFormat="1" ht="12.75" customHeight="1">
      <c r="A50" s="329"/>
      <c r="B50" s="333" t="s">
        <v>911</v>
      </c>
      <c r="C50" s="334">
        <v>1</v>
      </c>
      <c r="D50" s="405"/>
      <c r="E50" s="331">
        <f>C50*D50</f>
        <v>0</v>
      </c>
    </row>
    <row r="51" spans="1:7" s="587" customFormat="1" ht="12.75" customHeight="1">
      <c r="A51" s="329"/>
      <c r="B51" s="333"/>
      <c r="C51" s="334"/>
      <c r="D51" s="406"/>
      <c r="E51" s="331"/>
    </row>
    <row r="52" spans="1:7" s="340" customFormat="1" ht="48.75" customHeight="1">
      <c r="A52" s="335" t="s">
        <v>207</v>
      </c>
      <c r="B52" s="336" t="s">
        <v>912</v>
      </c>
      <c r="C52" s="337"/>
      <c r="D52" s="588"/>
      <c r="E52" s="331"/>
      <c r="F52" s="587"/>
      <c r="G52" s="587"/>
    </row>
    <row r="53" spans="1:7" s="331" customFormat="1" ht="12.75" customHeight="1">
      <c r="A53" s="404"/>
      <c r="B53" s="589"/>
      <c r="C53" s="334" t="s">
        <v>406</v>
      </c>
      <c r="D53" s="406"/>
      <c r="F53" s="587"/>
      <c r="G53" s="587"/>
    </row>
    <row r="54" spans="1:7" s="340" customFormat="1">
      <c r="A54" s="341"/>
      <c r="B54" s="336" t="s">
        <v>913</v>
      </c>
      <c r="C54" s="342">
        <v>3</v>
      </c>
      <c r="D54" s="405"/>
      <c r="E54" s="331">
        <f>C54*D54</f>
        <v>0</v>
      </c>
      <c r="F54" s="587"/>
      <c r="G54" s="587"/>
    </row>
    <row r="55" spans="1:7" ht="12.75" customHeight="1">
      <c r="A55" s="343"/>
      <c r="B55" s="333"/>
      <c r="C55" s="334"/>
      <c r="D55" s="405"/>
      <c r="E55" s="331"/>
      <c r="F55" s="587"/>
      <c r="G55" s="587"/>
    </row>
    <row r="56" spans="1:7" s="328" customFormat="1" ht="72.75" customHeight="1">
      <c r="A56" s="344" t="s">
        <v>209</v>
      </c>
      <c r="B56" s="345" t="s">
        <v>914</v>
      </c>
      <c r="C56" s="342"/>
      <c r="D56" s="338"/>
      <c r="E56" s="337"/>
      <c r="F56" s="587"/>
      <c r="G56" s="587"/>
    </row>
    <row r="57" spans="1:7" s="328" customFormat="1" ht="12" customHeight="1">
      <c r="A57" s="344"/>
      <c r="B57" s="336"/>
      <c r="C57" s="337" t="s">
        <v>406</v>
      </c>
      <c r="D57" s="338"/>
      <c r="E57" s="337"/>
      <c r="F57" s="587"/>
      <c r="G57" s="587"/>
    </row>
    <row r="58" spans="1:7" s="328" customFormat="1">
      <c r="A58" s="346"/>
      <c r="B58" s="336" t="s">
        <v>915</v>
      </c>
      <c r="C58" s="342">
        <v>3</v>
      </c>
      <c r="D58" s="405"/>
      <c r="E58" s="331">
        <f>C58*D58</f>
        <v>0</v>
      </c>
      <c r="F58" s="587"/>
      <c r="G58" s="587"/>
    </row>
    <row r="59" spans="1:7" s="328" customFormat="1">
      <c r="A59" s="346"/>
      <c r="B59" s="336"/>
      <c r="C59" s="342"/>
      <c r="D59" s="405"/>
      <c r="E59" s="331"/>
      <c r="F59" s="587"/>
      <c r="G59" s="587"/>
    </row>
    <row r="60" spans="1:7" s="587" customFormat="1" ht="46.5" customHeight="1">
      <c r="A60" s="590" t="s">
        <v>211</v>
      </c>
      <c r="B60" s="589" t="s">
        <v>916</v>
      </c>
      <c r="C60" s="334"/>
      <c r="D60" s="406"/>
      <c r="E60" s="332"/>
    </row>
    <row r="61" spans="1:7" s="587" customFormat="1" ht="12" customHeight="1">
      <c r="A61" s="590"/>
      <c r="B61" s="589"/>
      <c r="C61" s="334" t="s">
        <v>290</v>
      </c>
      <c r="D61" s="406"/>
      <c r="E61" s="332"/>
    </row>
    <row r="62" spans="1:7" s="587" customFormat="1" ht="11.25" customHeight="1">
      <c r="A62" s="590"/>
      <c r="B62" s="589" t="s">
        <v>917</v>
      </c>
      <c r="C62" s="334">
        <v>24</v>
      </c>
      <c r="D62" s="405"/>
      <c r="E62" s="331">
        <f>C62*D62</f>
        <v>0</v>
      </c>
    </row>
    <row r="63" spans="1:7" s="587" customFormat="1" ht="11.25" customHeight="1">
      <c r="A63" s="590"/>
      <c r="B63" s="589" t="s">
        <v>918</v>
      </c>
      <c r="C63" s="334">
        <v>6</v>
      </c>
      <c r="D63" s="405"/>
      <c r="E63" s="331">
        <f>C63*D63</f>
        <v>0</v>
      </c>
    </row>
    <row r="64" spans="1:7" s="587" customFormat="1" ht="11.25" customHeight="1">
      <c r="A64" s="590"/>
      <c r="B64" s="589"/>
      <c r="C64" s="332"/>
      <c r="D64" s="406"/>
      <c r="E64" s="347"/>
    </row>
    <row r="65" spans="1:7" s="593" customFormat="1" ht="35.25" customHeight="1">
      <c r="A65" s="348" t="s">
        <v>213</v>
      </c>
      <c r="B65" s="591" t="s">
        <v>919</v>
      </c>
      <c r="C65" s="339"/>
      <c r="D65" s="592"/>
      <c r="E65" s="339"/>
      <c r="F65" s="587"/>
      <c r="G65" s="587"/>
    </row>
    <row r="66" spans="1:7" s="593" customFormat="1" ht="12" customHeight="1">
      <c r="A66" s="348"/>
      <c r="B66" s="591"/>
      <c r="C66" s="339" t="s">
        <v>290</v>
      </c>
      <c r="D66" s="592"/>
      <c r="E66" s="339"/>
      <c r="F66" s="587"/>
      <c r="G66" s="587"/>
    </row>
    <row r="67" spans="1:7" s="593" customFormat="1" ht="12.75" customHeight="1">
      <c r="A67" s="348"/>
      <c r="B67" s="591" t="s">
        <v>920</v>
      </c>
      <c r="C67" s="339">
        <v>24</v>
      </c>
      <c r="D67" s="405"/>
      <c r="E67" s="331">
        <f>C67*D67</f>
        <v>0</v>
      </c>
      <c r="F67" s="587"/>
      <c r="G67" s="587"/>
    </row>
    <row r="68" spans="1:7" s="593" customFormat="1" ht="12.75" customHeight="1">
      <c r="A68" s="348"/>
      <c r="B68" s="591" t="s">
        <v>921</v>
      </c>
      <c r="C68" s="339">
        <v>6</v>
      </c>
      <c r="D68" s="405"/>
      <c r="E68" s="331">
        <f>C68*D68</f>
        <v>0</v>
      </c>
      <c r="F68" s="587"/>
      <c r="G68" s="587"/>
    </row>
    <row r="69" spans="1:7">
      <c r="A69" s="594"/>
      <c r="B69" s="595"/>
      <c r="C69" s="337"/>
      <c r="D69" s="603"/>
      <c r="E69" s="337"/>
      <c r="F69" s="587"/>
      <c r="G69" s="587"/>
    </row>
    <row r="70" spans="1:7" s="593" customFormat="1" ht="36.75" customHeight="1">
      <c r="A70" s="348" t="s">
        <v>215</v>
      </c>
      <c r="B70" s="591" t="s">
        <v>922</v>
      </c>
      <c r="C70" s="339"/>
      <c r="D70" s="592"/>
      <c r="E70" s="339"/>
      <c r="F70" s="587"/>
      <c r="G70" s="587"/>
    </row>
    <row r="71" spans="1:7" s="593" customFormat="1" ht="12" customHeight="1">
      <c r="A71" s="348"/>
      <c r="B71" s="591"/>
      <c r="C71" s="339"/>
      <c r="D71" s="592"/>
      <c r="E71" s="339"/>
      <c r="F71" s="587"/>
      <c r="G71" s="587"/>
    </row>
    <row r="72" spans="1:7" s="593" customFormat="1" ht="12.75" customHeight="1">
      <c r="A72" s="348"/>
      <c r="B72" s="591" t="s">
        <v>923</v>
      </c>
      <c r="C72" s="339">
        <v>2</v>
      </c>
      <c r="D72" s="405"/>
      <c r="E72" s="331">
        <f>C72*D72</f>
        <v>0</v>
      </c>
      <c r="F72" s="587"/>
      <c r="G72" s="587"/>
    </row>
    <row r="73" spans="1:7" s="593" customFormat="1" ht="12.75" customHeight="1">
      <c r="A73" s="348"/>
      <c r="B73" s="591"/>
      <c r="C73" s="339"/>
      <c r="D73" s="405"/>
      <c r="E73" s="331"/>
      <c r="F73" s="587"/>
      <c r="G73" s="587"/>
    </row>
    <row r="74" spans="1:7" s="593" customFormat="1" ht="12.75" customHeight="1">
      <c r="A74" s="348" t="s">
        <v>218</v>
      </c>
      <c r="B74" s="591" t="s">
        <v>924</v>
      </c>
      <c r="C74" s="339"/>
      <c r="D74" s="592"/>
      <c r="E74" s="339"/>
      <c r="F74" s="587"/>
      <c r="G74" s="587"/>
    </row>
    <row r="75" spans="1:7" s="593" customFormat="1" ht="12" customHeight="1">
      <c r="A75" s="348"/>
      <c r="B75" s="591"/>
      <c r="C75" s="339"/>
      <c r="D75" s="592"/>
      <c r="E75" s="339"/>
      <c r="F75" s="587"/>
      <c r="G75" s="587"/>
    </row>
    <row r="76" spans="1:7" s="593" customFormat="1" ht="12.75" customHeight="1">
      <c r="A76" s="348"/>
      <c r="B76" s="591" t="s">
        <v>923</v>
      </c>
      <c r="C76" s="339">
        <v>1</v>
      </c>
      <c r="D76" s="405"/>
      <c r="E76" s="331">
        <f>C76*D76</f>
        <v>0</v>
      </c>
      <c r="F76" s="587"/>
      <c r="G76" s="587"/>
    </row>
    <row r="77" spans="1:7" s="328" customFormat="1">
      <c r="A77" s="349"/>
      <c r="B77" s="393"/>
      <c r="C77" s="394"/>
      <c r="D77" s="340"/>
      <c r="F77" s="587"/>
      <c r="G77" s="587"/>
    </row>
    <row r="78" spans="1:7" s="328" customFormat="1">
      <c r="A78" s="349"/>
      <c r="B78" s="337"/>
      <c r="D78" s="340"/>
      <c r="F78" s="587"/>
      <c r="G78" s="587"/>
    </row>
    <row r="79" spans="1:7" s="328" customFormat="1" ht="13.5" thickBot="1">
      <c r="A79" s="351"/>
      <c r="D79" s="340"/>
      <c r="F79" s="587"/>
      <c r="G79" s="587"/>
    </row>
    <row r="80" spans="1:7" s="328" customFormat="1" ht="13.5" thickTop="1">
      <c r="A80" s="352"/>
      <c r="B80" s="353" t="s">
        <v>926</v>
      </c>
      <c r="C80" s="353"/>
      <c r="D80" s="604"/>
      <c r="E80" s="354">
        <f>SUM(E40:E78)</f>
        <v>0</v>
      </c>
      <c r="F80" s="587"/>
      <c r="G80" s="587"/>
    </row>
    <row r="81" spans="1:7">
      <c r="A81" s="355"/>
      <c r="B81" s="596"/>
      <c r="C81" s="318"/>
      <c r="D81" s="605"/>
      <c r="E81" s="318"/>
      <c r="F81" s="587"/>
      <c r="G81" s="587"/>
    </row>
    <row r="82" spans="1:7">
      <c r="A82" s="355"/>
      <c r="B82" s="596"/>
      <c r="C82" s="318"/>
      <c r="D82" s="605"/>
      <c r="E82" s="318"/>
      <c r="F82" s="587"/>
      <c r="G82" s="587"/>
    </row>
    <row r="83" spans="1:7" ht="15.75">
      <c r="A83" s="315"/>
      <c r="B83" s="319" t="s">
        <v>927</v>
      </c>
      <c r="C83" s="320"/>
      <c r="D83" s="606"/>
      <c r="E83" s="321"/>
      <c r="F83" s="587"/>
      <c r="G83" s="587"/>
    </row>
    <row r="84" spans="1:7" ht="13.5" thickBot="1">
      <c r="A84" s="322"/>
      <c r="B84" s="323" t="s">
        <v>903</v>
      </c>
      <c r="C84" s="318"/>
      <c r="D84" s="605"/>
      <c r="E84" s="318"/>
      <c r="F84" s="587"/>
      <c r="G84" s="587"/>
    </row>
    <row r="85" spans="1:7" ht="14.25" thickTop="1" thickBot="1">
      <c r="A85" s="585"/>
      <c r="B85" s="324" t="s">
        <v>904</v>
      </c>
      <c r="C85" s="325" t="s">
        <v>905</v>
      </c>
      <c r="D85" s="607" t="s">
        <v>906</v>
      </c>
      <c r="E85" s="326" t="s">
        <v>907</v>
      </c>
      <c r="F85" s="587"/>
      <c r="G85" s="587"/>
    </row>
    <row r="86" spans="1:7" ht="13.5" thickTop="1">
      <c r="A86" s="327"/>
      <c r="B86" s="586"/>
      <c r="C86" s="328"/>
      <c r="D86" s="340"/>
      <c r="E86" s="328"/>
      <c r="F86" s="587"/>
      <c r="G86" s="587"/>
    </row>
    <row r="87" spans="1:7">
      <c r="A87" s="343" t="s">
        <v>205</v>
      </c>
      <c r="B87" s="356" t="s">
        <v>928</v>
      </c>
      <c r="C87" s="357"/>
      <c r="D87" s="608"/>
      <c r="E87" s="583"/>
      <c r="F87" s="587"/>
      <c r="G87" s="587"/>
    </row>
    <row r="88" spans="1:7">
      <c r="A88" s="358"/>
      <c r="B88" s="356" t="s">
        <v>929</v>
      </c>
      <c r="C88" s="357"/>
      <c r="D88" s="608"/>
      <c r="E88" s="583" t="str">
        <f>IF(D88="","",#REF!*D88)</f>
        <v/>
      </c>
      <c r="F88" s="587"/>
      <c r="G88" s="587"/>
    </row>
    <row r="89" spans="1:7" ht="24">
      <c r="A89" s="358"/>
      <c r="B89" s="356" t="s">
        <v>930</v>
      </c>
      <c r="C89" s="357"/>
      <c r="D89" s="608"/>
      <c r="E89" s="583" t="str">
        <f>IF(D89="","",#REF!*D89)</f>
        <v/>
      </c>
      <c r="F89" s="587"/>
      <c r="G89" s="587"/>
    </row>
    <row r="90" spans="1:7" ht="24">
      <c r="A90" s="358"/>
      <c r="B90" s="356" t="s">
        <v>931</v>
      </c>
      <c r="C90" s="357"/>
      <c r="D90" s="608"/>
      <c r="E90" s="583" t="str">
        <f>IF(D90="","",#REF!*D90)</f>
        <v/>
      </c>
      <c r="F90" s="587"/>
      <c r="G90" s="587"/>
    </row>
    <row r="91" spans="1:7" ht="24">
      <c r="A91" s="358"/>
      <c r="B91" s="356" t="s">
        <v>932</v>
      </c>
      <c r="C91" s="357"/>
      <c r="D91" s="608"/>
      <c r="E91" s="583"/>
      <c r="F91" s="587"/>
      <c r="G91" s="587"/>
    </row>
    <row r="92" spans="1:7">
      <c r="A92" s="358"/>
      <c r="B92" s="356" t="s">
        <v>933</v>
      </c>
      <c r="C92" s="357"/>
      <c r="D92" s="608"/>
      <c r="E92" s="583"/>
      <c r="F92" s="587"/>
      <c r="G92" s="587"/>
    </row>
    <row r="93" spans="1:7">
      <c r="A93" s="358"/>
      <c r="B93" s="356" t="s">
        <v>934</v>
      </c>
      <c r="C93" s="357"/>
      <c r="D93" s="608"/>
      <c r="E93" s="583"/>
      <c r="F93" s="587"/>
      <c r="G93" s="587"/>
    </row>
    <row r="94" spans="1:7">
      <c r="A94" s="358"/>
      <c r="B94" s="356" t="s">
        <v>935</v>
      </c>
      <c r="C94" s="357"/>
      <c r="D94" s="608"/>
      <c r="E94" s="583"/>
      <c r="F94" s="587"/>
      <c r="G94" s="587"/>
    </row>
    <row r="95" spans="1:7">
      <c r="A95" s="358"/>
      <c r="B95" s="356" t="s">
        <v>936</v>
      </c>
      <c r="C95" s="357"/>
      <c r="D95" s="608"/>
      <c r="E95" s="583"/>
      <c r="F95" s="587"/>
      <c r="G95" s="587"/>
    </row>
    <row r="96" spans="1:7">
      <c r="A96" s="359"/>
      <c r="B96" s="356" t="s">
        <v>937</v>
      </c>
      <c r="C96" s="357"/>
      <c r="D96" s="609"/>
      <c r="E96" s="583" t="str">
        <f>IF(D96="","",#REF!*D96)</f>
        <v/>
      </c>
      <c r="F96" s="587"/>
      <c r="G96" s="587"/>
    </row>
    <row r="97" spans="1:7">
      <c r="A97" s="358"/>
      <c r="B97" s="356" t="s">
        <v>938</v>
      </c>
      <c r="C97" s="357"/>
      <c r="D97" s="610"/>
      <c r="E97" s="583" t="str">
        <f>IF(D97="","",#REF!*D97)</f>
        <v/>
      </c>
      <c r="F97" s="587"/>
      <c r="G97" s="587"/>
    </row>
    <row r="98" spans="1:7" ht="24">
      <c r="A98" s="358"/>
      <c r="B98" s="356" t="s">
        <v>939</v>
      </c>
      <c r="C98" s="357"/>
      <c r="D98" s="610"/>
      <c r="E98" s="583" t="str">
        <f>IF(D98="","",#REF!*D98)</f>
        <v/>
      </c>
      <c r="F98" s="587"/>
      <c r="G98" s="587"/>
    </row>
    <row r="99" spans="1:7" ht="15.75">
      <c r="A99" s="360"/>
      <c r="B99" s="361" t="s">
        <v>940</v>
      </c>
      <c r="C99" s="362"/>
      <c r="D99" s="611"/>
      <c r="E99" s="583"/>
      <c r="F99" s="587"/>
      <c r="G99" s="587"/>
    </row>
    <row r="100" spans="1:7">
      <c r="A100" s="360"/>
      <c r="B100" s="356" t="s">
        <v>941</v>
      </c>
      <c r="C100" s="363"/>
      <c r="D100" s="612"/>
      <c r="E100" s="583"/>
      <c r="F100" s="587"/>
      <c r="G100" s="587"/>
    </row>
    <row r="101" spans="1:7">
      <c r="A101" s="360"/>
      <c r="B101" s="356" t="s">
        <v>942</v>
      </c>
      <c r="C101" s="364"/>
      <c r="D101" s="613"/>
      <c r="E101" s="583"/>
      <c r="F101" s="587"/>
      <c r="G101" s="587"/>
    </row>
    <row r="102" spans="1:7" ht="15.75">
      <c r="A102" s="365"/>
      <c r="B102" s="361" t="s">
        <v>943</v>
      </c>
      <c r="C102" s="366"/>
      <c r="D102" s="614"/>
      <c r="E102" s="597"/>
      <c r="F102" s="587"/>
      <c r="G102" s="587"/>
    </row>
    <row r="103" spans="1:7">
      <c r="A103" s="360"/>
      <c r="B103" s="356" t="s">
        <v>944</v>
      </c>
      <c r="C103" s="363"/>
      <c r="D103" s="612"/>
      <c r="E103" s="583"/>
      <c r="F103" s="587"/>
      <c r="G103" s="587"/>
    </row>
    <row r="104" spans="1:7" ht="24">
      <c r="A104" s="360"/>
      <c r="B104" s="367" t="s">
        <v>945</v>
      </c>
      <c r="C104" s="364"/>
      <c r="D104" s="609"/>
      <c r="E104" s="583"/>
      <c r="F104" s="587"/>
      <c r="G104" s="587"/>
    </row>
    <row r="105" spans="1:7">
      <c r="A105" s="360"/>
      <c r="B105" s="368"/>
      <c r="C105" s="364"/>
      <c r="D105" s="609"/>
      <c r="E105" s="583"/>
      <c r="F105" s="587"/>
      <c r="G105" s="587"/>
    </row>
    <row r="106" spans="1:7">
      <c r="A106" s="360"/>
      <c r="B106" s="367" t="s">
        <v>946</v>
      </c>
      <c r="C106" s="334">
        <v>1</v>
      </c>
      <c r="D106" s="405"/>
      <c r="E106" s="331">
        <f>C106*D106</f>
        <v>0</v>
      </c>
      <c r="F106" s="587"/>
      <c r="G106" s="587"/>
    </row>
    <row r="107" spans="1:7">
      <c r="A107" s="369"/>
      <c r="B107" s="367"/>
      <c r="C107" s="334"/>
      <c r="D107" s="405"/>
      <c r="E107" s="331"/>
      <c r="F107" s="587"/>
      <c r="G107" s="587"/>
    </row>
    <row r="108" spans="1:7" ht="24">
      <c r="A108" s="598" t="s">
        <v>207</v>
      </c>
      <c r="B108" s="372" t="s">
        <v>947</v>
      </c>
      <c r="C108" s="373"/>
      <c r="D108" s="615"/>
      <c r="E108" s="374"/>
      <c r="F108" s="587"/>
      <c r="G108" s="587"/>
    </row>
    <row r="109" spans="1:7">
      <c r="A109" s="375"/>
      <c r="B109" s="376" t="s">
        <v>948</v>
      </c>
      <c r="C109" s="373"/>
      <c r="D109" s="615"/>
      <c r="E109" s="374"/>
      <c r="F109" s="587"/>
      <c r="G109" s="587"/>
    </row>
    <row r="110" spans="1:7" ht="24">
      <c r="A110" s="375"/>
      <c r="B110" s="376" t="s">
        <v>949</v>
      </c>
      <c r="C110" s="373"/>
      <c r="D110" s="615"/>
      <c r="E110" s="374"/>
      <c r="F110" s="587"/>
      <c r="G110" s="587"/>
    </row>
    <row r="111" spans="1:7">
      <c r="A111" s="375"/>
      <c r="B111" s="376" t="s">
        <v>950</v>
      </c>
      <c r="C111" s="373"/>
      <c r="D111" s="615"/>
      <c r="E111" s="374"/>
      <c r="F111" s="587"/>
      <c r="G111" s="587"/>
    </row>
    <row r="112" spans="1:7">
      <c r="A112" s="375"/>
      <c r="B112" s="376" t="s">
        <v>951</v>
      </c>
      <c r="C112" s="373"/>
      <c r="D112" s="615"/>
      <c r="E112" s="374"/>
      <c r="F112" s="587"/>
      <c r="G112" s="587"/>
    </row>
    <row r="113" spans="1:7">
      <c r="A113" s="375"/>
      <c r="B113" s="376" t="s">
        <v>952</v>
      </c>
      <c r="C113" s="373"/>
      <c r="D113" s="615"/>
      <c r="E113" s="374"/>
      <c r="F113" s="587"/>
      <c r="G113" s="587"/>
    </row>
    <row r="114" spans="1:7">
      <c r="A114" s="375"/>
      <c r="B114" s="376" t="s">
        <v>953</v>
      </c>
      <c r="C114" s="373"/>
      <c r="D114" s="615"/>
      <c r="E114" s="374"/>
      <c r="F114" s="587"/>
      <c r="G114" s="587"/>
    </row>
    <row r="115" spans="1:7">
      <c r="A115" s="375"/>
      <c r="B115" s="377" t="s">
        <v>954</v>
      </c>
      <c r="C115" s="373"/>
      <c r="D115" s="615"/>
      <c r="E115" s="378"/>
      <c r="F115" s="587"/>
      <c r="G115" s="587"/>
    </row>
    <row r="116" spans="1:7">
      <c r="A116" s="375"/>
      <c r="B116" s="377" t="s">
        <v>955</v>
      </c>
      <c r="C116" s="373"/>
      <c r="D116" s="615"/>
      <c r="E116" s="378"/>
      <c r="F116" s="587"/>
      <c r="G116" s="587"/>
    </row>
    <row r="117" spans="1:7">
      <c r="A117" s="375"/>
      <c r="B117" s="377" t="s">
        <v>956</v>
      </c>
      <c r="C117" s="373"/>
      <c r="D117" s="615"/>
      <c r="E117" s="378"/>
      <c r="F117" s="587"/>
      <c r="G117" s="587"/>
    </row>
    <row r="118" spans="1:7">
      <c r="A118" s="375"/>
      <c r="B118" s="379" t="s">
        <v>957</v>
      </c>
      <c r="C118" s="373"/>
      <c r="D118" s="615"/>
      <c r="E118" s="378"/>
      <c r="F118" s="587"/>
      <c r="G118" s="587"/>
    </row>
    <row r="119" spans="1:7">
      <c r="A119" s="375"/>
      <c r="B119" s="377" t="s">
        <v>958</v>
      </c>
      <c r="C119" s="373"/>
      <c r="D119" s="615"/>
      <c r="E119" s="378"/>
      <c r="F119" s="587"/>
      <c r="G119" s="587"/>
    </row>
    <row r="120" spans="1:7">
      <c r="A120" s="371"/>
      <c r="B120" s="377" t="s">
        <v>959</v>
      </c>
      <c r="C120" s="373"/>
      <c r="D120" s="615"/>
      <c r="E120" s="378"/>
      <c r="F120" s="587"/>
      <c r="G120" s="587"/>
    </row>
    <row r="121" spans="1:7">
      <c r="A121" s="375"/>
      <c r="B121" s="377" t="s">
        <v>960</v>
      </c>
      <c r="C121" s="373"/>
      <c r="D121" s="615"/>
      <c r="E121" s="378"/>
      <c r="F121" s="587"/>
      <c r="G121" s="587"/>
    </row>
    <row r="122" spans="1:7">
      <c r="A122" s="375"/>
      <c r="B122" s="377" t="s">
        <v>961</v>
      </c>
      <c r="C122" s="373"/>
      <c r="D122" s="615"/>
      <c r="E122" s="378"/>
      <c r="F122" s="587"/>
      <c r="G122" s="587"/>
    </row>
    <row r="123" spans="1:7" ht="24">
      <c r="A123" s="375"/>
      <c r="B123" s="380" t="s">
        <v>962</v>
      </c>
      <c r="C123" s="373"/>
      <c r="D123" s="616"/>
      <c r="E123" s="374"/>
      <c r="F123" s="587"/>
      <c r="G123" s="587"/>
    </row>
    <row r="124" spans="1:7">
      <c r="A124" s="360"/>
      <c r="B124" s="381"/>
      <c r="C124" s="334"/>
      <c r="D124" s="405"/>
      <c r="E124" s="331"/>
      <c r="F124" s="587"/>
      <c r="G124" s="587"/>
    </row>
    <row r="125" spans="1:7">
      <c r="A125" s="369"/>
      <c r="B125" s="367" t="s">
        <v>946</v>
      </c>
      <c r="C125" s="334">
        <v>2</v>
      </c>
      <c r="D125" s="405"/>
      <c r="E125" s="331">
        <f>C125*D125</f>
        <v>0</v>
      </c>
      <c r="F125" s="587"/>
      <c r="G125" s="587"/>
    </row>
    <row r="126" spans="1:7">
      <c r="A126" s="369"/>
      <c r="B126" s="367"/>
      <c r="C126" s="334"/>
      <c r="D126" s="405"/>
      <c r="E126" s="331"/>
      <c r="F126" s="587"/>
      <c r="G126" s="587"/>
    </row>
    <row r="127" spans="1:7">
      <c r="A127" s="598" t="s">
        <v>209</v>
      </c>
      <c r="B127" s="382" t="s">
        <v>963</v>
      </c>
      <c r="C127" s="373"/>
      <c r="D127" s="615"/>
      <c r="E127" s="374"/>
      <c r="F127" s="587"/>
      <c r="G127" s="587"/>
    </row>
    <row r="128" spans="1:7">
      <c r="A128" s="375"/>
      <c r="B128" s="377" t="s">
        <v>954</v>
      </c>
      <c r="C128" s="373"/>
      <c r="D128" s="615"/>
      <c r="E128" s="378"/>
      <c r="F128" s="587"/>
      <c r="G128" s="587"/>
    </row>
    <row r="129" spans="1:7">
      <c r="A129" s="375"/>
      <c r="B129" s="377" t="s">
        <v>964</v>
      </c>
      <c r="C129" s="373"/>
      <c r="D129" s="615"/>
      <c r="E129" s="378"/>
      <c r="F129" s="587"/>
      <c r="G129" s="587"/>
    </row>
    <row r="130" spans="1:7">
      <c r="A130" s="375"/>
      <c r="B130" s="377" t="s">
        <v>965</v>
      </c>
      <c r="C130" s="373"/>
      <c r="D130" s="615"/>
      <c r="E130" s="378"/>
      <c r="F130" s="587"/>
      <c r="G130" s="587"/>
    </row>
    <row r="131" spans="1:7" ht="24">
      <c r="A131" s="375"/>
      <c r="B131" s="380" t="s">
        <v>966</v>
      </c>
      <c r="C131" s="373"/>
      <c r="D131" s="616"/>
      <c r="E131" s="374"/>
      <c r="F131" s="587"/>
      <c r="G131" s="587"/>
    </row>
    <row r="132" spans="1:7">
      <c r="A132" s="360"/>
      <c r="B132" s="381"/>
      <c r="C132" s="334"/>
      <c r="D132" s="405"/>
      <c r="E132" s="331"/>
      <c r="F132" s="587"/>
      <c r="G132" s="587"/>
    </row>
    <row r="133" spans="1:7">
      <c r="A133" s="369"/>
      <c r="B133" s="367" t="s">
        <v>946</v>
      </c>
      <c r="C133" s="334">
        <v>2</v>
      </c>
      <c r="D133" s="405"/>
      <c r="E133" s="331">
        <f>C133*D133</f>
        <v>0</v>
      </c>
      <c r="F133" s="587"/>
      <c r="G133" s="587"/>
    </row>
    <row r="134" spans="1:7">
      <c r="A134" s="369"/>
      <c r="B134" s="367"/>
      <c r="C134" s="334"/>
      <c r="D134" s="405"/>
      <c r="E134" s="331"/>
      <c r="F134" s="587"/>
      <c r="G134" s="587"/>
    </row>
    <row r="135" spans="1:7" ht="60">
      <c r="A135" s="343" t="s">
        <v>211</v>
      </c>
      <c r="B135" s="383" t="s">
        <v>967</v>
      </c>
      <c r="C135" s="334"/>
      <c r="D135" s="405"/>
      <c r="E135" s="331"/>
      <c r="F135" s="587"/>
      <c r="G135" s="587"/>
    </row>
    <row r="136" spans="1:7">
      <c r="A136" s="343"/>
      <c r="B136" s="333"/>
      <c r="C136" s="334"/>
      <c r="D136" s="405"/>
      <c r="E136" s="331"/>
      <c r="F136" s="587"/>
      <c r="G136" s="587"/>
    </row>
    <row r="137" spans="1:7">
      <c r="A137" s="343"/>
      <c r="B137" s="333" t="s">
        <v>326</v>
      </c>
      <c r="C137" s="334">
        <v>40</v>
      </c>
      <c r="D137" s="405"/>
      <c r="E137" s="331">
        <f>C137*D137</f>
        <v>0</v>
      </c>
      <c r="F137" s="587"/>
      <c r="G137" s="587"/>
    </row>
    <row r="138" spans="1:7">
      <c r="A138" s="369"/>
      <c r="B138" s="367"/>
      <c r="C138" s="334"/>
      <c r="D138" s="405"/>
      <c r="E138" s="331"/>
      <c r="F138" s="587"/>
      <c r="G138" s="587"/>
    </row>
    <row r="139" spans="1:7">
      <c r="A139" s="369"/>
      <c r="B139" s="367"/>
      <c r="C139" s="334"/>
      <c r="D139" s="405"/>
      <c r="E139" s="331"/>
      <c r="F139" s="587"/>
      <c r="G139" s="587"/>
    </row>
    <row r="140" spans="1:7" ht="216">
      <c r="A140" s="344" t="s">
        <v>213</v>
      </c>
      <c r="B140" s="384" t="s">
        <v>968</v>
      </c>
      <c r="C140" s="385"/>
      <c r="D140" s="588"/>
      <c r="E140" s="337"/>
      <c r="F140" s="587"/>
      <c r="G140" s="587"/>
    </row>
    <row r="141" spans="1:7">
      <c r="A141" s="344"/>
      <c r="B141" s="385"/>
      <c r="C141" s="386" t="s">
        <v>290</v>
      </c>
      <c r="D141" s="588"/>
      <c r="E141" s="337"/>
      <c r="F141" s="587"/>
      <c r="G141" s="587"/>
    </row>
    <row r="142" spans="1:7">
      <c r="A142" s="344"/>
      <c r="B142" s="336" t="s">
        <v>969</v>
      </c>
      <c r="C142" s="385">
        <v>40</v>
      </c>
      <c r="D142" s="338"/>
      <c r="E142" s="331">
        <f>C142*D142</f>
        <v>0</v>
      </c>
      <c r="F142" s="587"/>
      <c r="G142" s="587"/>
    </row>
    <row r="143" spans="1:7">
      <c r="A143" s="344"/>
      <c r="B143" s="336" t="s">
        <v>970</v>
      </c>
      <c r="C143" s="385">
        <v>40</v>
      </c>
      <c r="D143" s="338"/>
      <c r="E143" s="331">
        <f>C143*D143</f>
        <v>0</v>
      </c>
      <c r="F143" s="587"/>
      <c r="G143" s="587"/>
    </row>
    <row r="144" spans="1:7">
      <c r="A144" s="344"/>
      <c r="B144" s="336"/>
      <c r="C144" s="385"/>
      <c r="D144" s="338"/>
      <c r="E144" s="331"/>
      <c r="F144" s="587"/>
      <c r="G144" s="587"/>
    </row>
    <row r="145" spans="1:7" ht="72">
      <c r="A145" s="344" t="s">
        <v>215</v>
      </c>
      <c r="B145" s="387" t="s">
        <v>971</v>
      </c>
      <c r="C145" s="337"/>
      <c r="D145" s="338"/>
      <c r="E145" s="337"/>
      <c r="F145" s="587"/>
      <c r="G145" s="587"/>
    </row>
    <row r="146" spans="1:7">
      <c r="A146" s="344"/>
      <c r="B146" s="350"/>
      <c r="C146" s="388" t="s">
        <v>290</v>
      </c>
      <c r="D146" s="338"/>
      <c r="E146" s="337"/>
      <c r="F146" s="587"/>
      <c r="G146" s="587"/>
    </row>
    <row r="147" spans="1:7">
      <c r="A147" s="346"/>
      <c r="B147" s="350" t="s">
        <v>972</v>
      </c>
      <c r="C147" s="337">
        <v>1</v>
      </c>
      <c r="D147" s="338"/>
      <c r="E147" s="331">
        <f>C147*D147</f>
        <v>0</v>
      </c>
      <c r="F147" s="587"/>
      <c r="G147" s="587"/>
    </row>
    <row r="148" spans="1:7">
      <c r="A148" s="344"/>
      <c r="B148" s="336"/>
      <c r="C148" s="385"/>
      <c r="D148" s="338"/>
      <c r="E148" s="331"/>
      <c r="F148" s="587"/>
      <c r="G148" s="587"/>
    </row>
    <row r="149" spans="1:7" ht="108">
      <c r="A149" s="389" t="s">
        <v>218</v>
      </c>
      <c r="B149" s="390" t="s">
        <v>973</v>
      </c>
      <c r="C149" s="391"/>
      <c r="D149" s="588"/>
      <c r="E149" s="391"/>
      <c r="F149" s="587"/>
      <c r="G149" s="587"/>
    </row>
    <row r="150" spans="1:7">
      <c r="A150" s="389"/>
      <c r="B150" s="390"/>
      <c r="C150" s="392" t="s">
        <v>290</v>
      </c>
      <c r="D150" s="588"/>
      <c r="E150" s="391"/>
      <c r="F150" s="587"/>
      <c r="G150" s="587"/>
    </row>
    <row r="151" spans="1:7">
      <c r="A151" s="389"/>
      <c r="B151" s="390" t="s">
        <v>974</v>
      </c>
      <c r="C151" s="391">
        <v>20</v>
      </c>
      <c r="D151" s="406"/>
      <c r="E151" s="331">
        <f>C151*D151</f>
        <v>0</v>
      </c>
      <c r="F151" s="587"/>
      <c r="G151" s="587"/>
    </row>
    <row r="152" spans="1:7">
      <c r="A152" s="389"/>
      <c r="B152" s="390"/>
      <c r="C152" s="391"/>
      <c r="D152" s="406"/>
      <c r="E152" s="347"/>
      <c r="F152" s="587"/>
      <c r="G152" s="587"/>
    </row>
    <row r="153" spans="1:7" ht="36">
      <c r="A153" s="590" t="s">
        <v>220</v>
      </c>
      <c r="B153" s="409" t="s">
        <v>975</v>
      </c>
      <c r="C153" s="332"/>
      <c r="D153" s="405"/>
      <c r="E153" s="334"/>
      <c r="F153" s="587"/>
      <c r="G153" s="587"/>
    </row>
    <row r="154" spans="1:7">
      <c r="A154" s="590"/>
      <c r="B154" s="405"/>
      <c r="C154" s="599"/>
      <c r="D154" s="405"/>
      <c r="E154" s="334"/>
      <c r="F154" s="587"/>
      <c r="G154" s="587"/>
    </row>
    <row r="155" spans="1:7">
      <c r="A155" s="590"/>
      <c r="B155" s="409" t="s">
        <v>406</v>
      </c>
      <c r="C155" s="332">
        <v>1</v>
      </c>
      <c r="D155" s="405"/>
      <c r="E155" s="331">
        <f>C155*D155</f>
        <v>0</v>
      </c>
      <c r="F155" s="587"/>
      <c r="G155" s="587"/>
    </row>
    <row r="156" spans="1:7">
      <c r="A156" s="590"/>
      <c r="B156" s="589"/>
      <c r="C156" s="332"/>
      <c r="D156" s="406"/>
      <c r="E156" s="347"/>
      <c r="F156" s="587"/>
      <c r="G156" s="587"/>
    </row>
    <row r="157" spans="1:7" ht="48">
      <c r="A157" s="590" t="s">
        <v>222</v>
      </c>
      <c r="B157" s="589" t="s">
        <v>976</v>
      </c>
      <c r="C157" s="334"/>
      <c r="D157" s="406"/>
      <c r="E157" s="405"/>
      <c r="F157" s="587"/>
      <c r="G157" s="587"/>
    </row>
    <row r="158" spans="1:7">
      <c r="A158" s="590"/>
      <c r="B158" s="589"/>
      <c r="C158" s="331"/>
      <c r="D158" s="406"/>
      <c r="E158" s="405"/>
      <c r="F158" s="587"/>
      <c r="G158" s="587"/>
    </row>
    <row r="159" spans="1:7">
      <c r="A159" s="590"/>
      <c r="B159" s="589" t="s">
        <v>946</v>
      </c>
      <c r="C159" s="334">
        <v>1</v>
      </c>
      <c r="D159" s="406"/>
      <c r="E159" s="331">
        <f>C159*D159</f>
        <v>0</v>
      </c>
      <c r="F159" s="587"/>
      <c r="G159" s="587"/>
    </row>
    <row r="160" spans="1:7">
      <c r="A160" s="590"/>
      <c r="B160" s="589"/>
      <c r="C160" s="334"/>
      <c r="D160" s="406"/>
      <c r="E160" s="331"/>
      <c r="F160" s="587"/>
      <c r="G160" s="587"/>
    </row>
    <row r="161" spans="1:7" ht="24">
      <c r="A161" s="349" t="s">
        <v>225</v>
      </c>
      <c r="B161" s="393" t="s">
        <v>977</v>
      </c>
      <c r="C161" s="394"/>
      <c r="D161" s="340"/>
      <c r="E161" s="328"/>
      <c r="F161" s="587"/>
      <c r="G161" s="587"/>
    </row>
    <row r="162" spans="1:7">
      <c r="A162" s="349"/>
      <c r="B162" s="393"/>
      <c r="C162" s="394"/>
      <c r="D162" s="340"/>
      <c r="E162" s="328"/>
      <c r="F162" s="587"/>
      <c r="G162" s="587"/>
    </row>
    <row r="163" spans="1:7">
      <c r="A163" s="349"/>
      <c r="B163" s="393" t="s">
        <v>946</v>
      </c>
      <c r="C163" s="342">
        <v>1</v>
      </c>
      <c r="D163" s="338"/>
      <c r="E163" s="331">
        <f>C163*D163</f>
        <v>0</v>
      </c>
      <c r="F163" s="587"/>
      <c r="G163" s="587"/>
    </row>
    <row r="164" spans="1:7">
      <c r="A164" s="349"/>
      <c r="B164" s="393"/>
      <c r="C164" s="342"/>
      <c r="D164" s="338"/>
      <c r="E164" s="331"/>
      <c r="F164" s="587"/>
      <c r="G164" s="587"/>
    </row>
    <row r="165" spans="1:7" ht="24">
      <c r="A165" s="343" t="s">
        <v>228</v>
      </c>
      <c r="B165" s="333" t="s">
        <v>978</v>
      </c>
      <c r="C165" s="334"/>
      <c r="D165" s="405"/>
      <c r="E165" s="331"/>
      <c r="F165" s="587"/>
      <c r="G165" s="587"/>
    </row>
    <row r="166" spans="1:7">
      <c r="A166" s="343"/>
      <c r="B166" s="333"/>
      <c r="C166" s="331"/>
      <c r="D166" s="405"/>
      <c r="E166" s="331"/>
      <c r="F166" s="587"/>
      <c r="G166" s="587"/>
    </row>
    <row r="167" spans="1:7">
      <c r="A167" s="343"/>
      <c r="B167" s="333" t="s">
        <v>946</v>
      </c>
      <c r="C167" s="334">
        <v>1</v>
      </c>
      <c r="D167" s="405"/>
      <c r="E167" s="331">
        <f>C167*D167</f>
        <v>0</v>
      </c>
      <c r="F167" s="587"/>
      <c r="G167" s="587"/>
    </row>
    <row r="168" spans="1:7">
      <c r="A168" s="343"/>
      <c r="B168" s="333"/>
      <c r="C168" s="334"/>
      <c r="D168" s="405"/>
      <c r="E168" s="331"/>
      <c r="F168" s="587"/>
      <c r="G168" s="587"/>
    </row>
    <row r="169" spans="1:7" ht="36">
      <c r="A169" s="344" t="s">
        <v>979</v>
      </c>
      <c r="B169" s="393" t="s">
        <v>980</v>
      </c>
      <c r="C169" s="342"/>
      <c r="D169" s="338"/>
      <c r="E169" s="337"/>
      <c r="F169" s="587"/>
      <c r="G169" s="587"/>
    </row>
    <row r="170" spans="1:7">
      <c r="A170" s="344"/>
      <c r="B170" s="393"/>
      <c r="C170" s="342"/>
      <c r="D170" s="338"/>
      <c r="E170" s="337"/>
      <c r="F170" s="587"/>
      <c r="G170" s="587"/>
    </row>
    <row r="171" spans="1:7">
      <c r="A171" s="344"/>
      <c r="B171" s="393" t="s">
        <v>406</v>
      </c>
      <c r="C171" s="342">
        <v>1</v>
      </c>
      <c r="D171" s="338"/>
      <c r="E171" s="331">
        <f>C171*D171</f>
        <v>0</v>
      </c>
      <c r="F171" s="587"/>
      <c r="G171" s="587"/>
    </row>
    <row r="172" spans="1:7">
      <c r="A172" s="344"/>
      <c r="B172" s="393"/>
      <c r="C172" s="342"/>
      <c r="D172" s="338"/>
      <c r="E172" s="331"/>
      <c r="F172" s="587"/>
      <c r="G172" s="587"/>
    </row>
    <row r="173" spans="1:7" ht="24">
      <c r="A173" s="344" t="s">
        <v>981</v>
      </c>
      <c r="B173" s="393" t="s">
        <v>982</v>
      </c>
      <c r="C173" s="342"/>
      <c r="D173" s="338"/>
      <c r="E173" s="337"/>
      <c r="F173" s="587"/>
      <c r="G173" s="587"/>
    </row>
    <row r="174" spans="1:7">
      <c r="A174" s="344"/>
      <c r="B174" s="393"/>
      <c r="C174" s="342"/>
      <c r="D174" s="338"/>
      <c r="E174" s="337"/>
      <c r="F174" s="587"/>
      <c r="G174" s="587"/>
    </row>
    <row r="175" spans="1:7">
      <c r="A175" s="344"/>
      <c r="B175" s="393" t="s">
        <v>406</v>
      </c>
      <c r="C175" s="342">
        <v>3</v>
      </c>
      <c r="D175" s="338"/>
      <c r="E175" s="331">
        <f>C175*D175</f>
        <v>0</v>
      </c>
      <c r="F175" s="587"/>
      <c r="G175" s="587"/>
    </row>
    <row r="176" spans="1:7">
      <c r="A176" s="343"/>
      <c r="B176" s="333"/>
      <c r="C176" s="334"/>
      <c r="D176" s="405"/>
      <c r="E176" s="331"/>
      <c r="F176" s="587"/>
      <c r="G176" s="587"/>
    </row>
    <row r="177" spans="1:7">
      <c r="A177" s="344"/>
      <c r="B177" s="337"/>
      <c r="C177" s="385"/>
      <c r="D177" s="338"/>
      <c r="E177" s="337"/>
      <c r="F177" s="587"/>
      <c r="G177" s="587"/>
    </row>
    <row r="178" spans="1:7" ht="13.5" thickBot="1">
      <c r="A178" s="351"/>
      <c r="B178" s="328"/>
      <c r="C178" s="328"/>
      <c r="D178" s="340"/>
      <c r="E178" s="328"/>
      <c r="F178" s="587"/>
      <c r="G178" s="587"/>
    </row>
    <row r="179" spans="1:7" ht="13.5" thickTop="1">
      <c r="A179" s="352"/>
      <c r="B179" s="353" t="s">
        <v>926</v>
      </c>
      <c r="C179" s="353"/>
      <c r="D179" s="604"/>
      <c r="E179" s="354">
        <f>SUM(E81:E177)</f>
        <v>0</v>
      </c>
      <c r="F179" s="587"/>
      <c r="G179" s="587"/>
    </row>
    <row r="180" spans="1:7">
      <c r="D180" s="587"/>
      <c r="F180" s="587"/>
      <c r="G180" s="587"/>
    </row>
    <row r="181" spans="1:7">
      <c r="D181" s="587"/>
      <c r="F181" s="587"/>
      <c r="G181" s="587"/>
    </row>
    <row r="182" spans="1:7">
      <c r="A182" s="395"/>
      <c r="B182" s="396" t="s">
        <v>984</v>
      </c>
      <c r="C182" s="337"/>
      <c r="D182" s="338"/>
      <c r="E182" s="337"/>
      <c r="F182" s="587"/>
      <c r="G182" s="587"/>
    </row>
    <row r="183" spans="1:7" ht="13.5" thickBot="1">
      <c r="A183" s="349"/>
      <c r="B183" s="323" t="s">
        <v>903</v>
      </c>
      <c r="C183" s="337"/>
      <c r="D183" s="338"/>
      <c r="E183" s="337"/>
      <c r="F183" s="587"/>
      <c r="G183" s="587"/>
    </row>
    <row r="184" spans="1:7" ht="14.25" thickTop="1" thickBot="1">
      <c r="A184" s="397"/>
      <c r="B184" s="324" t="s">
        <v>904</v>
      </c>
      <c r="C184" s="325" t="s">
        <v>905</v>
      </c>
      <c r="D184" s="607" t="s">
        <v>906</v>
      </c>
      <c r="E184" s="398" t="s">
        <v>907</v>
      </c>
      <c r="F184" s="587"/>
      <c r="G184" s="587"/>
    </row>
    <row r="185" spans="1:7" ht="13.5" thickTop="1">
      <c r="A185" s="349"/>
      <c r="B185" s="337"/>
      <c r="C185" s="337"/>
      <c r="D185" s="338"/>
      <c r="E185" s="337"/>
      <c r="F185" s="587"/>
      <c r="G185" s="587"/>
    </row>
    <row r="186" spans="1:7" ht="72">
      <c r="A186" s="389" t="s">
        <v>205</v>
      </c>
      <c r="B186" s="399" t="s">
        <v>985</v>
      </c>
      <c r="C186" s="413"/>
      <c r="D186" s="400"/>
      <c r="E186" s="401"/>
      <c r="F186" s="587"/>
      <c r="G186" s="587"/>
    </row>
    <row r="187" spans="1:7" ht="24">
      <c r="A187" s="389"/>
      <c r="B187" s="402" t="s">
        <v>986</v>
      </c>
      <c r="C187" s="403"/>
      <c r="D187" s="338"/>
      <c r="E187" s="337"/>
      <c r="F187" s="587"/>
      <c r="G187" s="587"/>
    </row>
    <row r="188" spans="1:7">
      <c r="A188" s="389"/>
      <c r="B188" s="338" t="s">
        <v>946</v>
      </c>
      <c r="C188" s="403">
        <v>1</v>
      </c>
      <c r="D188" s="338"/>
      <c r="E188" s="338">
        <f>C188*D188</f>
        <v>0</v>
      </c>
      <c r="F188" s="587"/>
      <c r="G188" s="587"/>
    </row>
    <row r="189" spans="1:7">
      <c r="A189" s="404"/>
      <c r="B189" s="331"/>
      <c r="C189" s="600"/>
      <c r="D189" s="405"/>
      <c r="E189" s="337"/>
      <c r="F189" s="587"/>
      <c r="G189" s="587"/>
    </row>
    <row r="190" spans="1:7" ht="120">
      <c r="A190" s="343" t="s">
        <v>207</v>
      </c>
      <c r="B190" s="330" t="s">
        <v>987</v>
      </c>
      <c r="C190" s="334"/>
      <c r="D190" s="405"/>
      <c r="E190" s="406"/>
      <c r="F190" s="587"/>
      <c r="G190" s="587"/>
    </row>
    <row r="191" spans="1:7" ht="24">
      <c r="A191" s="344"/>
      <c r="B191" s="407" t="s">
        <v>988</v>
      </c>
      <c r="C191" s="388" t="s">
        <v>290</v>
      </c>
      <c r="D191" s="338"/>
      <c r="E191" s="338"/>
      <c r="F191" s="587"/>
      <c r="G191" s="587"/>
    </row>
    <row r="192" spans="1:7">
      <c r="A192" s="344"/>
      <c r="B192" s="345" t="s">
        <v>989</v>
      </c>
      <c r="C192" s="385">
        <v>25</v>
      </c>
      <c r="D192" s="338"/>
      <c r="E192" s="338">
        <f>C192*D192</f>
        <v>0</v>
      </c>
      <c r="F192" s="587"/>
      <c r="G192" s="587"/>
    </row>
    <row r="193" spans="1:7">
      <c r="A193" s="344"/>
      <c r="B193" s="345"/>
      <c r="C193" s="385"/>
      <c r="D193" s="338"/>
      <c r="E193" s="338"/>
      <c r="F193" s="587"/>
      <c r="G193" s="587"/>
    </row>
    <row r="194" spans="1:7">
      <c r="A194" s="389" t="s">
        <v>209</v>
      </c>
      <c r="B194" s="408" t="s">
        <v>990</v>
      </c>
      <c r="C194" s="338"/>
      <c r="D194" s="338"/>
      <c r="E194" s="385"/>
      <c r="F194" s="587"/>
      <c r="G194" s="587"/>
    </row>
    <row r="195" spans="1:7">
      <c r="A195" s="389"/>
      <c r="B195" s="409"/>
      <c r="C195" s="338" t="s">
        <v>406</v>
      </c>
      <c r="D195" s="338"/>
      <c r="E195" s="385"/>
      <c r="F195" s="587"/>
      <c r="G195" s="587"/>
    </row>
    <row r="196" spans="1:7">
      <c r="A196" s="389"/>
      <c r="B196" s="410" t="s">
        <v>991</v>
      </c>
      <c r="C196" s="391">
        <v>3</v>
      </c>
      <c r="D196" s="338"/>
      <c r="E196" s="338">
        <f>C196*D196</f>
        <v>0</v>
      </c>
      <c r="F196" s="587"/>
      <c r="G196" s="587"/>
    </row>
    <row r="197" spans="1:7">
      <c r="A197" s="389"/>
      <c r="B197" s="405"/>
      <c r="C197" s="403"/>
      <c r="D197" s="338"/>
      <c r="E197" s="385"/>
      <c r="F197" s="587"/>
      <c r="G197" s="587"/>
    </row>
    <row r="198" spans="1:7">
      <c r="A198" s="389" t="s">
        <v>211</v>
      </c>
      <c r="B198" s="408" t="s">
        <v>992</v>
      </c>
      <c r="C198" s="338"/>
      <c r="D198" s="338"/>
      <c r="E198" s="385"/>
      <c r="F198" s="587"/>
      <c r="G198" s="587"/>
    </row>
    <row r="199" spans="1:7">
      <c r="A199" s="389"/>
      <c r="B199" s="408"/>
      <c r="C199" s="338" t="s">
        <v>406</v>
      </c>
      <c r="D199" s="338"/>
      <c r="E199" s="385"/>
      <c r="F199" s="587"/>
      <c r="G199" s="587"/>
    </row>
    <row r="200" spans="1:7">
      <c r="A200" s="349"/>
      <c r="B200" s="384" t="s">
        <v>991</v>
      </c>
      <c r="C200" s="385">
        <v>2</v>
      </c>
      <c r="D200" s="338"/>
      <c r="E200" s="338">
        <f>C200*D200</f>
        <v>0</v>
      </c>
      <c r="F200" s="587"/>
      <c r="G200" s="587"/>
    </row>
    <row r="201" spans="1:7">
      <c r="A201" s="389"/>
      <c r="B201" s="410"/>
      <c r="C201" s="391"/>
      <c r="D201" s="338"/>
      <c r="E201" s="385"/>
      <c r="F201" s="587"/>
      <c r="G201" s="587"/>
    </row>
    <row r="202" spans="1:7" ht="24">
      <c r="A202" s="389" t="s">
        <v>213</v>
      </c>
      <c r="B202" s="408" t="s">
        <v>993</v>
      </c>
      <c r="C202" s="338"/>
      <c r="D202" s="338"/>
      <c r="E202" s="385"/>
      <c r="F202" s="587"/>
      <c r="G202" s="587"/>
    </row>
    <row r="203" spans="1:7">
      <c r="A203" s="389"/>
      <c r="B203" s="408"/>
      <c r="C203" s="338" t="s">
        <v>406</v>
      </c>
      <c r="D203" s="338"/>
      <c r="E203" s="385"/>
      <c r="F203" s="587"/>
      <c r="G203" s="587"/>
    </row>
    <row r="204" spans="1:7">
      <c r="A204" s="389"/>
      <c r="B204" s="410" t="s">
        <v>994</v>
      </c>
      <c r="C204" s="391">
        <v>4</v>
      </c>
      <c r="D204" s="338"/>
      <c r="E204" s="338">
        <f>C204*D204</f>
        <v>0</v>
      </c>
      <c r="F204" s="587"/>
      <c r="G204" s="587"/>
    </row>
    <row r="205" spans="1:7">
      <c r="A205" s="389"/>
      <c r="B205" s="410"/>
      <c r="C205" s="391"/>
      <c r="D205" s="338"/>
      <c r="E205" s="338"/>
      <c r="F205" s="587"/>
      <c r="G205" s="587"/>
    </row>
    <row r="206" spans="1:7" ht="48">
      <c r="A206" s="389" t="s">
        <v>215</v>
      </c>
      <c r="B206" s="408" t="s">
        <v>995</v>
      </c>
      <c r="C206" s="338"/>
      <c r="D206" s="338"/>
      <c r="E206" s="337"/>
      <c r="F206" s="587"/>
      <c r="G206" s="587"/>
    </row>
    <row r="207" spans="1:7">
      <c r="A207" s="389"/>
      <c r="B207" s="408"/>
      <c r="C207" s="338"/>
      <c r="D207" s="338"/>
      <c r="E207" s="337"/>
      <c r="F207" s="587"/>
      <c r="G207" s="587"/>
    </row>
    <row r="208" spans="1:7">
      <c r="A208" s="389"/>
      <c r="B208" s="410" t="s">
        <v>406</v>
      </c>
      <c r="C208" s="391">
        <v>2</v>
      </c>
      <c r="D208" s="338"/>
      <c r="E208" s="338">
        <f>C208*D208</f>
        <v>0</v>
      </c>
      <c r="F208" s="587"/>
      <c r="G208" s="587"/>
    </row>
    <row r="209" spans="1:7">
      <c r="A209" s="349"/>
      <c r="B209" s="384"/>
      <c r="C209" s="385"/>
      <c r="D209" s="338"/>
      <c r="E209" s="337"/>
      <c r="F209" s="587"/>
      <c r="G209" s="587"/>
    </row>
    <row r="210" spans="1:7" ht="36">
      <c r="A210" s="404" t="s">
        <v>218</v>
      </c>
      <c r="B210" s="333" t="s">
        <v>996</v>
      </c>
      <c r="C210" s="334"/>
      <c r="D210" s="405"/>
      <c r="E210" s="411"/>
      <c r="F210" s="587"/>
      <c r="G210" s="587"/>
    </row>
    <row r="211" spans="1:7">
      <c r="A211" s="404"/>
      <c r="B211" s="333"/>
      <c r="C211" s="334" t="s">
        <v>290</v>
      </c>
      <c r="D211" s="405"/>
      <c r="E211" s="411"/>
      <c r="F211" s="587"/>
      <c r="G211" s="587"/>
    </row>
    <row r="212" spans="1:7">
      <c r="A212" s="404"/>
      <c r="B212" s="333" t="s">
        <v>921</v>
      </c>
      <c r="C212" s="331">
        <v>25</v>
      </c>
      <c r="D212" s="405"/>
      <c r="E212" s="338">
        <f>C212*D212</f>
        <v>0</v>
      </c>
      <c r="F212" s="587"/>
      <c r="G212" s="587"/>
    </row>
    <row r="213" spans="1:7">
      <c r="A213" s="349"/>
      <c r="B213" s="337"/>
      <c r="C213" s="415"/>
      <c r="D213" s="338"/>
      <c r="E213" s="338"/>
      <c r="F213" s="587"/>
      <c r="G213" s="587"/>
    </row>
    <row r="214" spans="1:7" ht="72">
      <c r="A214" s="404" t="s">
        <v>220</v>
      </c>
      <c r="B214" s="601" t="s">
        <v>997</v>
      </c>
      <c r="C214" s="600"/>
      <c r="D214" s="405"/>
      <c r="E214" s="331"/>
      <c r="F214" s="587"/>
      <c r="G214" s="587"/>
    </row>
    <row r="215" spans="1:7" ht="24">
      <c r="A215" s="404"/>
      <c r="B215" s="595" t="s">
        <v>998</v>
      </c>
      <c r="C215" s="386" t="s">
        <v>406</v>
      </c>
      <c r="D215" s="405"/>
      <c r="E215" s="331"/>
      <c r="F215" s="587"/>
      <c r="G215" s="587"/>
    </row>
    <row r="216" spans="1:7">
      <c r="A216" s="404"/>
      <c r="B216" s="331" t="s">
        <v>999</v>
      </c>
      <c r="C216" s="600">
        <v>1</v>
      </c>
      <c r="D216" s="405"/>
      <c r="E216" s="338">
        <f>C216*D216</f>
        <v>0</v>
      </c>
      <c r="F216" s="587"/>
      <c r="G216" s="587"/>
    </row>
    <row r="217" spans="1:7">
      <c r="A217" s="404"/>
      <c r="B217" s="331"/>
      <c r="C217" s="600"/>
      <c r="D217" s="405"/>
      <c r="E217" s="338"/>
      <c r="F217" s="587"/>
      <c r="G217" s="587"/>
    </row>
    <row r="218" spans="1:7" ht="36">
      <c r="A218" s="389" t="s">
        <v>222</v>
      </c>
      <c r="B218" s="412" t="s">
        <v>1000</v>
      </c>
      <c r="C218" s="413"/>
      <c r="D218" s="400"/>
      <c r="E218" s="401"/>
      <c r="F218" s="587"/>
      <c r="G218" s="587"/>
    </row>
    <row r="219" spans="1:7">
      <c r="A219" s="389"/>
      <c r="B219" s="412"/>
      <c r="C219" s="413"/>
      <c r="D219" s="400"/>
      <c r="E219" s="401"/>
      <c r="F219" s="587"/>
      <c r="G219" s="587"/>
    </row>
    <row r="220" spans="1:7">
      <c r="A220" s="590"/>
      <c r="B220" s="409" t="s">
        <v>406</v>
      </c>
      <c r="C220" s="332">
        <v>1</v>
      </c>
      <c r="D220" s="406"/>
      <c r="E220" s="338">
        <f>C220*D220</f>
        <v>0</v>
      </c>
      <c r="F220" s="587"/>
      <c r="G220" s="587"/>
    </row>
    <row r="221" spans="1:7">
      <c r="A221" s="404"/>
      <c r="B221" s="331"/>
      <c r="C221" s="600"/>
      <c r="D221" s="405"/>
      <c r="E221" s="338"/>
      <c r="F221" s="587"/>
      <c r="G221" s="587"/>
    </row>
    <row r="222" spans="1:7" ht="24">
      <c r="A222" s="349" t="s">
        <v>225</v>
      </c>
      <c r="B222" s="336" t="s">
        <v>1001</v>
      </c>
      <c r="C222" s="337"/>
      <c r="D222" s="338"/>
      <c r="E222" s="337"/>
      <c r="F222" s="587"/>
      <c r="G222" s="587"/>
    </row>
    <row r="223" spans="1:7">
      <c r="A223" s="349"/>
      <c r="B223" s="337"/>
      <c r="C223" s="414" t="s">
        <v>406</v>
      </c>
      <c r="D223" s="338"/>
      <c r="E223" s="342"/>
      <c r="F223" s="587"/>
      <c r="G223" s="587"/>
    </row>
    <row r="224" spans="1:7">
      <c r="A224" s="349"/>
      <c r="B224" s="336" t="s">
        <v>1002</v>
      </c>
      <c r="C224" s="385">
        <v>1</v>
      </c>
      <c r="D224" s="338"/>
      <c r="E224" s="338">
        <f>C224*D224</f>
        <v>0</v>
      </c>
      <c r="F224" s="587"/>
      <c r="G224" s="587"/>
    </row>
    <row r="225" spans="1:7">
      <c r="A225" s="404"/>
      <c r="B225" s="331"/>
      <c r="C225" s="600"/>
      <c r="D225" s="405"/>
      <c r="E225" s="338"/>
      <c r="F225" s="587"/>
      <c r="G225" s="587"/>
    </row>
    <row r="226" spans="1:7" ht="24">
      <c r="A226" s="349" t="s">
        <v>228</v>
      </c>
      <c r="B226" s="336" t="s">
        <v>1003</v>
      </c>
      <c r="C226" s="415"/>
      <c r="D226" s="338"/>
      <c r="E226" s="337"/>
      <c r="F226" s="587"/>
      <c r="G226" s="587"/>
    </row>
    <row r="227" spans="1:7">
      <c r="A227" s="349"/>
      <c r="B227" s="337"/>
      <c r="C227" s="386" t="s">
        <v>406</v>
      </c>
      <c r="D227" s="338"/>
      <c r="E227" s="337"/>
      <c r="F227" s="587"/>
      <c r="G227" s="587"/>
    </row>
    <row r="228" spans="1:7">
      <c r="A228" s="349"/>
      <c r="B228" s="337" t="s">
        <v>1002</v>
      </c>
      <c r="C228" s="415">
        <v>1</v>
      </c>
      <c r="D228" s="338"/>
      <c r="E228" s="338">
        <f>C228*D228</f>
        <v>0</v>
      </c>
      <c r="F228" s="587"/>
      <c r="G228" s="587"/>
    </row>
    <row r="229" spans="1:7">
      <c r="A229" s="349"/>
      <c r="B229" s="337"/>
      <c r="C229" s="415"/>
      <c r="D229" s="338"/>
      <c r="E229" s="338"/>
      <c r="F229" s="587"/>
      <c r="G229" s="587"/>
    </row>
    <row r="230" spans="1:7" ht="48">
      <c r="A230" s="349" t="s">
        <v>979</v>
      </c>
      <c r="B230" s="393" t="s">
        <v>1004</v>
      </c>
      <c r="C230" s="342"/>
      <c r="D230" s="405"/>
      <c r="E230" s="338"/>
      <c r="F230" s="587"/>
      <c r="G230" s="587"/>
    </row>
    <row r="231" spans="1:7">
      <c r="A231" s="349"/>
      <c r="B231" s="393"/>
      <c r="C231" s="388" t="s">
        <v>406</v>
      </c>
      <c r="D231" s="405"/>
      <c r="E231" s="338"/>
      <c r="F231" s="587"/>
      <c r="G231" s="587"/>
    </row>
    <row r="232" spans="1:7">
      <c r="A232" s="349"/>
      <c r="B232" s="393" t="s">
        <v>1005</v>
      </c>
      <c r="C232" s="342">
        <v>1</v>
      </c>
      <c r="D232" s="405"/>
      <c r="E232" s="338">
        <f>C232*D232</f>
        <v>0</v>
      </c>
      <c r="F232" s="587"/>
      <c r="G232" s="587"/>
    </row>
    <row r="233" spans="1:7">
      <c r="A233" s="416"/>
      <c r="B233" s="602"/>
      <c r="C233" s="600"/>
      <c r="D233" s="338"/>
      <c r="E233" s="337"/>
      <c r="F233" s="587"/>
      <c r="G233" s="587"/>
    </row>
    <row r="234" spans="1:7" ht="96">
      <c r="A234" s="417" t="s">
        <v>981</v>
      </c>
      <c r="B234" s="418" t="s">
        <v>1006</v>
      </c>
      <c r="C234" s="419"/>
      <c r="D234" s="338"/>
      <c r="E234" s="337"/>
      <c r="F234" s="587"/>
      <c r="G234" s="587"/>
    </row>
    <row r="235" spans="1:7">
      <c r="A235" s="349"/>
      <c r="B235" s="350" t="s">
        <v>1007</v>
      </c>
      <c r="C235" s="386" t="s">
        <v>290</v>
      </c>
      <c r="D235" s="338"/>
      <c r="E235" s="337"/>
      <c r="F235" s="587"/>
      <c r="G235" s="587"/>
    </row>
    <row r="236" spans="1:7">
      <c r="A236" s="349"/>
      <c r="B236" s="337" t="s">
        <v>1008</v>
      </c>
      <c r="C236" s="415">
        <v>3</v>
      </c>
      <c r="D236" s="338"/>
      <c r="E236" s="338">
        <f>C236*D236</f>
        <v>0</v>
      </c>
      <c r="F236" s="587"/>
      <c r="G236" s="587"/>
    </row>
    <row r="237" spans="1:7">
      <c r="A237" s="349"/>
      <c r="B237" s="337" t="s">
        <v>1009</v>
      </c>
      <c r="C237" s="415">
        <v>3</v>
      </c>
      <c r="D237" s="338"/>
      <c r="E237" s="338">
        <f>C237*D237</f>
        <v>0</v>
      </c>
      <c r="F237" s="587"/>
      <c r="G237" s="587"/>
    </row>
    <row r="238" spans="1:7">
      <c r="A238" s="349"/>
      <c r="B238" s="337"/>
      <c r="C238" s="385"/>
      <c r="D238" s="338"/>
      <c r="E238" s="337"/>
      <c r="F238" s="587"/>
      <c r="G238" s="587"/>
    </row>
    <row r="239" spans="1:7" ht="36">
      <c r="A239" s="349" t="s">
        <v>983</v>
      </c>
      <c r="B239" s="336" t="s">
        <v>1010</v>
      </c>
      <c r="C239" s="337"/>
      <c r="D239" s="338"/>
      <c r="E239" s="337"/>
      <c r="F239" s="587"/>
      <c r="G239" s="587"/>
    </row>
    <row r="240" spans="1:7">
      <c r="A240" s="349"/>
      <c r="B240" s="350"/>
      <c r="C240" s="415"/>
      <c r="D240" s="338"/>
      <c r="E240" s="337"/>
      <c r="F240" s="587"/>
      <c r="G240" s="587"/>
    </row>
    <row r="241" spans="1:7">
      <c r="A241" s="349"/>
      <c r="B241" s="337" t="s">
        <v>946</v>
      </c>
      <c r="C241" s="415">
        <v>1</v>
      </c>
      <c r="D241" s="338"/>
      <c r="E241" s="338">
        <f>C241*D241</f>
        <v>0</v>
      </c>
      <c r="F241" s="587"/>
      <c r="G241" s="587"/>
    </row>
    <row r="242" spans="1:7">
      <c r="A242" s="420"/>
      <c r="B242" s="337"/>
      <c r="C242" s="415"/>
      <c r="D242" s="338"/>
      <c r="E242" s="385"/>
      <c r="F242" s="587"/>
      <c r="G242" s="587"/>
    </row>
    <row r="243" spans="1:7" ht="60">
      <c r="A243" s="343" t="s">
        <v>1011</v>
      </c>
      <c r="B243" s="330" t="s">
        <v>1012</v>
      </c>
      <c r="C243" s="371"/>
      <c r="D243" s="405"/>
      <c r="E243" s="331"/>
      <c r="F243" s="587"/>
      <c r="G243" s="587"/>
    </row>
    <row r="244" spans="1:7">
      <c r="A244" s="343"/>
      <c r="B244" s="333"/>
      <c r="C244" s="333"/>
      <c r="D244" s="405"/>
      <c r="E244" s="370"/>
      <c r="F244" s="587"/>
      <c r="G244" s="587"/>
    </row>
    <row r="245" spans="1:7">
      <c r="A245" s="343"/>
      <c r="B245" s="333" t="s">
        <v>290</v>
      </c>
      <c r="C245" s="334">
        <v>2</v>
      </c>
      <c r="D245" s="405"/>
      <c r="E245" s="338">
        <f>C245*D245</f>
        <v>0</v>
      </c>
      <c r="F245" s="587"/>
      <c r="G245" s="587"/>
    </row>
    <row r="246" spans="1:7">
      <c r="A246" s="590"/>
      <c r="B246" s="409"/>
      <c r="C246" s="332"/>
      <c r="D246" s="405"/>
      <c r="E246" s="385"/>
      <c r="F246" s="587"/>
      <c r="G246" s="587"/>
    </row>
    <row r="247" spans="1:7" ht="24">
      <c r="A247" s="349" t="s">
        <v>1013</v>
      </c>
      <c r="B247" s="336" t="s">
        <v>1014</v>
      </c>
      <c r="C247" s="337"/>
      <c r="D247" s="338"/>
      <c r="E247" s="337"/>
      <c r="F247" s="587"/>
      <c r="G247" s="587"/>
    </row>
    <row r="248" spans="1:7">
      <c r="A248" s="349"/>
      <c r="B248" s="350"/>
      <c r="C248" s="415"/>
      <c r="D248" s="338"/>
      <c r="E248" s="337"/>
      <c r="F248" s="587"/>
      <c r="G248" s="587"/>
    </row>
    <row r="249" spans="1:7">
      <c r="A249" s="349"/>
      <c r="B249" s="337" t="s">
        <v>946</v>
      </c>
      <c r="C249" s="415">
        <v>1</v>
      </c>
      <c r="D249" s="338"/>
      <c r="E249" s="338">
        <f>C249*D249</f>
        <v>0</v>
      </c>
      <c r="F249" s="587"/>
      <c r="G249" s="587"/>
    </row>
    <row r="250" spans="1:7">
      <c r="A250" s="349"/>
      <c r="B250" s="337"/>
      <c r="C250" s="415"/>
      <c r="D250" s="338"/>
      <c r="E250" s="337"/>
      <c r="F250" s="587"/>
      <c r="G250" s="587"/>
    </row>
    <row r="251" spans="1:7" ht="24">
      <c r="A251" s="349" t="s">
        <v>1015</v>
      </c>
      <c r="B251" s="336" t="s">
        <v>1016</v>
      </c>
      <c r="C251" s="337"/>
      <c r="D251" s="338"/>
      <c r="E251" s="337"/>
      <c r="F251" s="587"/>
      <c r="G251" s="587"/>
    </row>
    <row r="252" spans="1:7">
      <c r="A252" s="349"/>
      <c r="B252" s="350"/>
      <c r="C252" s="415"/>
      <c r="D252" s="338"/>
      <c r="E252" s="337"/>
      <c r="F252" s="587"/>
      <c r="G252" s="587"/>
    </row>
    <row r="253" spans="1:7">
      <c r="A253" s="349"/>
      <c r="B253" s="337" t="s">
        <v>946</v>
      </c>
      <c r="C253" s="415">
        <v>1</v>
      </c>
      <c r="D253" s="338"/>
      <c r="E253" s="338">
        <f>C253*D253</f>
        <v>0</v>
      </c>
      <c r="F253" s="587"/>
      <c r="G253" s="587"/>
    </row>
    <row r="254" spans="1:7">
      <c r="A254" s="349"/>
      <c r="B254" s="337"/>
      <c r="C254" s="415"/>
      <c r="D254" s="338"/>
      <c r="E254" s="337"/>
      <c r="F254" s="587"/>
      <c r="G254" s="587"/>
    </row>
    <row r="255" spans="1:7" ht="13.5" thickBot="1">
      <c r="A255" s="349"/>
      <c r="B255" s="337"/>
      <c r="C255" s="385"/>
      <c r="D255" s="338"/>
      <c r="E255" s="337"/>
      <c r="F255" s="587"/>
      <c r="G255" s="587"/>
    </row>
    <row r="256" spans="1:7" ht="13.5" thickTop="1">
      <c r="A256" s="421"/>
      <c r="B256" s="422" t="s">
        <v>926</v>
      </c>
      <c r="C256" s="425"/>
      <c r="D256" s="617"/>
      <c r="E256" s="423">
        <f>SUM(E180:E254)</f>
        <v>0</v>
      </c>
      <c r="F256" s="587"/>
      <c r="G256" s="587"/>
    </row>
    <row r="257" spans="1:7">
      <c r="D257" s="587"/>
      <c r="F257" s="587"/>
      <c r="G257" s="587"/>
    </row>
    <row r="258" spans="1:7">
      <c r="D258" s="587"/>
      <c r="F258" s="587"/>
      <c r="G258" s="587"/>
    </row>
    <row r="259" spans="1:7">
      <c r="A259" s="395"/>
      <c r="B259" s="396" t="s">
        <v>1017</v>
      </c>
      <c r="C259" s="337"/>
      <c r="D259" s="338"/>
      <c r="E259" s="337"/>
      <c r="F259" s="587"/>
      <c r="G259" s="587"/>
    </row>
    <row r="260" spans="1:7" ht="13.5" thickBot="1">
      <c r="A260" s="349"/>
      <c r="B260" s="424"/>
      <c r="C260" s="337"/>
      <c r="D260" s="338"/>
      <c r="E260" s="337"/>
      <c r="F260" s="587"/>
      <c r="G260" s="587"/>
    </row>
    <row r="261" spans="1:7" ht="14.25" thickTop="1" thickBot="1">
      <c r="A261" s="397"/>
      <c r="B261" s="324" t="s">
        <v>904</v>
      </c>
      <c r="C261" s="325" t="s">
        <v>905</v>
      </c>
      <c r="D261" s="618" t="s">
        <v>906</v>
      </c>
      <c r="E261" s="398" t="s">
        <v>907</v>
      </c>
      <c r="F261" s="587"/>
      <c r="G261" s="587"/>
    </row>
    <row r="262" spans="1:7" ht="13.5" thickTop="1">
      <c r="A262" s="349"/>
      <c r="B262" s="337"/>
      <c r="C262" s="337"/>
      <c r="D262" s="338"/>
      <c r="E262" s="337"/>
      <c r="F262" s="587"/>
      <c r="G262" s="587"/>
    </row>
    <row r="263" spans="1:7" ht="60">
      <c r="A263" s="344" t="s">
        <v>205</v>
      </c>
      <c r="B263" s="345" t="s">
        <v>1018</v>
      </c>
      <c r="C263" s="337"/>
      <c r="D263" s="338"/>
      <c r="E263" s="338"/>
      <c r="F263" s="587"/>
      <c r="G263" s="587"/>
    </row>
    <row r="264" spans="1:7">
      <c r="A264" s="344"/>
      <c r="B264" s="345" t="s">
        <v>1019</v>
      </c>
      <c r="C264" s="337"/>
      <c r="D264" s="338"/>
      <c r="E264" s="338"/>
      <c r="F264" s="587"/>
      <c r="G264" s="587"/>
    </row>
    <row r="265" spans="1:7">
      <c r="A265" s="344"/>
      <c r="B265" s="345" t="s">
        <v>946</v>
      </c>
      <c r="C265" s="385">
        <v>2</v>
      </c>
      <c r="D265" s="338"/>
      <c r="E265" s="338">
        <f>C265*D265</f>
        <v>0</v>
      </c>
      <c r="F265" s="587"/>
      <c r="G265" s="587"/>
    </row>
    <row r="266" spans="1:7" ht="13.5" thickBot="1">
      <c r="A266" s="349"/>
      <c r="B266" s="337"/>
      <c r="C266" s="385"/>
      <c r="D266" s="338"/>
      <c r="E266" s="337"/>
      <c r="F266" s="587"/>
      <c r="G266" s="587"/>
    </row>
    <row r="267" spans="1:7" ht="13.5" thickTop="1">
      <c r="A267" s="421"/>
      <c r="B267" s="422" t="s">
        <v>926</v>
      </c>
      <c r="C267" s="425"/>
      <c r="D267" s="422"/>
      <c r="E267" s="423">
        <f>SUM(E263:E265)</f>
        <v>0</v>
      </c>
      <c r="F267" s="587"/>
      <c r="G267" s="587"/>
    </row>
  </sheetData>
  <sheetProtection algorithmName="SHA-512" hashValue="iqnFNDDrIgH5vQvOdIy5G/STy2gluf+oMDWDjF+b6eG0R34hazcdQVXKtojgQWcuM5u2b/sj7sQqdQY3lUEevg==" saltValue="xP25/4kfCx6UmXXD8vd10g==" spinCount="100000" sheet="1" formatCells="0" formatColumns="0" formatRows="0"/>
  <mergeCells count="10">
    <mergeCell ref="B20:E20"/>
    <mergeCell ref="B21:E21"/>
    <mergeCell ref="B22:E22"/>
    <mergeCell ref="B23:E23"/>
    <mergeCell ref="B24:E24"/>
    <mergeCell ref="B19:E19"/>
    <mergeCell ref="B15:D15"/>
    <mergeCell ref="B16:E16"/>
    <mergeCell ref="B17:E17"/>
    <mergeCell ref="B18:E18"/>
  </mergeCells>
  <printOptions gridLines="1"/>
  <pageMargins left="0.78740157480314965" right="0.74803149606299213" top="0.78740157480314965" bottom="0.78740157480314965" header="0.51181102362204722" footer="0.51181102362204722"/>
  <pageSetup paperSize="9" scale="43" firstPageNumber="10" orientation="portrait" useFirstPageNumber="1" r:id="rId1"/>
  <headerFooter alignWithMargins="0">
    <oddHeader>&amp;RList št.:</oddHeader>
    <oddFooter>&amp;L&amp;8Objekt: Prizidava Kulturnega doma Brežice&amp;R&amp;8Št. načrta 3224/A-18-4</oddFooter>
  </headerFooter>
  <rowBreaks count="5" manualBreakCount="5">
    <brk id="38" max="6" man="1"/>
    <brk id="81" max="16383" man="1"/>
    <brk id="138" max="6" man="1"/>
    <brk id="180" max="6" man="1"/>
    <brk id="257" max="6" man="1"/>
  </rowBreaks>
  <colBreaks count="1" manualBreakCount="1">
    <brk id="5"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N37"/>
  <sheetViews>
    <sheetView view="pageLayout" zoomScaleNormal="130" zoomScaleSheetLayoutView="118" workbookViewId="0">
      <selection activeCell="D19" sqref="D19"/>
    </sheetView>
  </sheetViews>
  <sheetFormatPr defaultRowHeight="12.75"/>
  <cols>
    <col min="1" max="1" width="2.28515625" customWidth="1"/>
    <col min="2" max="2" width="5.140625" customWidth="1"/>
    <col min="3" max="3" width="35.7109375" customWidth="1"/>
    <col min="4" max="4" width="11.42578125" customWidth="1"/>
    <col min="5" max="5" width="4.28515625" customWidth="1"/>
    <col min="6" max="6" width="6.28515625" customWidth="1"/>
    <col min="7" max="7" width="4.28515625" customWidth="1"/>
    <col min="8" max="8" width="15.42578125" customWidth="1"/>
  </cols>
  <sheetData>
    <row r="1" spans="1:14" s="7" customFormat="1">
      <c r="A1" s="1"/>
      <c r="B1" s="2" t="s">
        <v>3</v>
      </c>
      <c r="C1" s="3"/>
      <c r="D1" s="4"/>
      <c r="E1" s="5"/>
      <c r="F1" s="6"/>
      <c r="G1" s="5"/>
      <c r="H1" s="6"/>
      <c r="J1" s="5"/>
    </row>
    <row r="2" spans="1:14" s="7" customFormat="1">
      <c r="B2" s="8"/>
      <c r="C2" s="3"/>
      <c r="D2" s="4"/>
      <c r="E2" s="5"/>
      <c r="F2" s="6"/>
      <c r="G2" s="5"/>
      <c r="H2" s="6"/>
      <c r="J2" s="5"/>
    </row>
    <row r="3" spans="1:14" s="7" customFormat="1">
      <c r="B3" s="2" t="s">
        <v>11</v>
      </c>
      <c r="C3" s="3"/>
      <c r="D3" s="4"/>
      <c r="E3" s="5"/>
      <c r="F3" s="6"/>
      <c r="G3" s="5"/>
      <c r="H3" s="6"/>
      <c r="J3" s="5"/>
    </row>
    <row r="4" spans="1:14" s="7" customFormat="1">
      <c r="B4" s="2" t="s">
        <v>562</v>
      </c>
      <c r="C4" s="3"/>
      <c r="D4" s="4"/>
      <c r="E4" s="5"/>
      <c r="F4" s="6"/>
      <c r="G4" s="5"/>
      <c r="H4" s="6"/>
      <c r="J4" s="5"/>
    </row>
    <row r="5" spans="1:14" s="7" customFormat="1">
      <c r="B5" s="8"/>
      <c r="C5" s="3"/>
      <c r="D5" s="4"/>
      <c r="E5" s="5"/>
      <c r="F5" s="6"/>
      <c r="G5" s="5"/>
      <c r="H5" s="6"/>
      <c r="J5" s="5"/>
    </row>
    <row r="6" spans="1:14" s="7" customFormat="1" ht="12.75" customHeight="1">
      <c r="B6" s="8"/>
      <c r="C6" s="32" t="s">
        <v>10</v>
      </c>
      <c r="D6" s="9"/>
      <c r="E6" s="10"/>
      <c r="F6" s="11"/>
      <c r="G6" s="10"/>
      <c r="H6" s="11"/>
      <c r="J6" s="10"/>
    </row>
    <row r="7" spans="1:14" s="16" customFormat="1" ht="13.15" customHeight="1">
      <c r="A7" s="7"/>
      <c r="B7" s="8"/>
      <c r="C7" s="33" t="s">
        <v>7</v>
      </c>
      <c r="D7" s="9"/>
      <c r="E7" s="10"/>
      <c r="F7" s="11"/>
      <c r="G7" s="10"/>
      <c r="H7" s="11"/>
      <c r="J7" s="20"/>
    </row>
    <row r="8" spans="1:14" s="16" customFormat="1" ht="12.6" customHeight="1">
      <c r="A8" s="7"/>
      <c r="B8" s="8"/>
      <c r="C8" s="34" t="s">
        <v>1</v>
      </c>
      <c r="D8" s="9"/>
      <c r="E8" s="10"/>
      <c r="F8" s="11"/>
      <c r="G8" s="10"/>
      <c r="H8" s="11"/>
      <c r="J8" s="20"/>
    </row>
    <row r="9" spans="1:14" s="16" customFormat="1" ht="12.6" customHeight="1">
      <c r="A9" s="7"/>
      <c r="B9" s="8"/>
      <c r="C9" s="32"/>
      <c r="D9" s="9"/>
      <c r="E9" s="10"/>
      <c r="F9" s="11"/>
      <c r="G9" s="10"/>
      <c r="H9" s="11"/>
      <c r="J9" s="20"/>
    </row>
    <row r="10" spans="1:14" s="7" customFormat="1" ht="12.75" customHeight="1">
      <c r="B10" s="8"/>
      <c r="C10" s="12"/>
      <c r="D10" s="9"/>
      <c r="E10" s="10"/>
      <c r="F10" s="11"/>
      <c r="G10" s="10"/>
      <c r="H10" s="11"/>
      <c r="J10" s="10"/>
    </row>
    <row r="11" spans="1:14" s="7" customFormat="1" ht="32.25" customHeight="1">
      <c r="A11" s="16"/>
      <c r="B11" s="17">
        <v>1</v>
      </c>
      <c r="C11" s="18" t="s">
        <v>1153</v>
      </c>
      <c r="D11" s="19"/>
      <c r="E11" s="20"/>
      <c r="F11" s="15"/>
      <c r="G11" s="20"/>
      <c r="H11" s="15">
        <f>'rekapitulacija GOI (B)'!F74</f>
        <v>0</v>
      </c>
      <c r="J11" s="10"/>
    </row>
    <row r="12" spans="1:14" s="7" customFormat="1" ht="19.7" customHeight="1">
      <c r="B12" s="17">
        <v>2</v>
      </c>
      <c r="C12" s="18" t="s">
        <v>4</v>
      </c>
      <c r="D12" s="19"/>
      <c r="E12" s="20"/>
      <c r="F12" s="15"/>
      <c r="G12" s="20"/>
      <c r="H12" s="15">
        <f>'elektrika B (dvorana)'!F175</f>
        <v>1</v>
      </c>
      <c r="J12" s="10"/>
    </row>
    <row r="13" spans="1:14" s="7" customFormat="1" ht="30.75" customHeight="1">
      <c r="B13" s="17"/>
      <c r="C13" s="18" t="s">
        <v>6</v>
      </c>
      <c r="D13" s="19"/>
      <c r="E13" s="20"/>
      <c r="F13" s="15"/>
      <c r="G13" s="15"/>
      <c r="H13" s="15">
        <f>SUM(H11:H12)</f>
        <v>1</v>
      </c>
      <c r="J13" s="37"/>
    </row>
    <row r="14" spans="1:14" s="7" customFormat="1" ht="12.75" customHeight="1">
      <c r="B14" s="14"/>
      <c r="C14" s="12"/>
      <c r="D14" s="9"/>
      <c r="E14" s="10"/>
      <c r="F14" s="11"/>
      <c r="G14" s="10"/>
      <c r="H14" s="11"/>
      <c r="J14" s="10"/>
    </row>
    <row r="15" spans="1:14" s="16" customFormat="1" ht="13.15" customHeight="1">
      <c r="B15" s="17"/>
      <c r="C15" s="18"/>
      <c r="D15" s="19"/>
      <c r="E15" s="20"/>
      <c r="F15" s="15"/>
      <c r="G15" s="20"/>
      <c r="H15" s="15"/>
      <c r="J15" s="15"/>
      <c r="L15" s="21"/>
      <c r="N15" s="15"/>
    </row>
    <row r="16" spans="1:14" s="7" customFormat="1" ht="12.75" customHeight="1">
      <c r="B16" s="17"/>
      <c r="C16" s="18"/>
      <c r="D16" s="19"/>
      <c r="E16" s="20"/>
      <c r="F16" s="15"/>
      <c r="G16" s="35"/>
      <c r="H16" s="15"/>
      <c r="J16" s="10"/>
    </row>
    <row r="17" spans="2:14" ht="15">
      <c r="B17" s="17"/>
      <c r="C17" s="18"/>
      <c r="D17" s="19"/>
      <c r="E17" s="17"/>
      <c r="F17" s="15"/>
      <c r="G17" s="15"/>
      <c r="H17" s="15"/>
    </row>
    <row r="18" spans="2:14" s="7" customFormat="1" ht="12.75" customHeight="1">
      <c r="B18" s="17"/>
      <c r="C18" s="18"/>
      <c r="D18" s="19"/>
      <c r="E18" s="20"/>
      <c r="F18" s="15"/>
      <c r="G18" s="15"/>
      <c r="H18" s="15"/>
      <c r="J18" s="10"/>
    </row>
    <row r="19" spans="2:14" s="16" customFormat="1" ht="15" customHeight="1">
      <c r="B19" s="14"/>
      <c r="C19" s="12"/>
      <c r="D19" s="9"/>
      <c r="E19" s="10"/>
      <c r="F19" s="11"/>
      <c r="G19" s="5"/>
      <c r="H19" s="11"/>
      <c r="J19" s="15"/>
      <c r="L19" s="21"/>
      <c r="N19" s="15"/>
    </row>
    <row r="20" spans="2:14" s="16" customFormat="1" ht="15" customHeight="1">
      <c r="B20" s="14"/>
      <c r="C20" s="12"/>
      <c r="D20" s="9"/>
      <c r="E20" s="10"/>
      <c r="F20" s="11"/>
      <c r="G20" s="5"/>
      <c r="H20" s="11"/>
      <c r="J20" s="15"/>
      <c r="L20" s="21"/>
      <c r="N20" s="15"/>
    </row>
    <row r="21" spans="2:14" s="16" customFormat="1" ht="15" customHeight="1">
      <c r="B21" s="14"/>
      <c r="C21" s="12"/>
      <c r="D21" s="9"/>
      <c r="E21" s="10"/>
      <c r="F21" s="11"/>
      <c r="G21" s="5"/>
      <c r="H21" s="11"/>
      <c r="J21" s="15"/>
      <c r="L21" s="21"/>
      <c r="N21" s="15"/>
    </row>
    <row r="22" spans="2:14" s="16" customFormat="1" ht="15" customHeight="1">
      <c r="B22"/>
      <c r="C22"/>
      <c r="D22"/>
      <c r="E22"/>
      <c r="F22"/>
      <c r="G22"/>
      <c r="H22"/>
      <c r="J22" s="15"/>
      <c r="M22" s="17"/>
      <c r="N22" s="15"/>
    </row>
    <row r="23" spans="2:14" s="7" customFormat="1" ht="12.75" customHeight="1">
      <c r="J23" s="10"/>
    </row>
    <row r="24" spans="2:14" s="7" customFormat="1" ht="12.75" customHeight="1">
      <c r="J24" s="10"/>
    </row>
    <row r="25" spans="2:14" s="7" customFormat="1" ht="12.75" customHeight="1">
      <c r="J25" s="10"/>
    </row>
    <row r="26" spans="2:14" s="7" customFormat="1" ht="12.75" customHeight="1">
      <c r="J26" s="10"/>
    </row>
    <row r="28" spans="2:14" s="7" customFormat="1" ht="12.75" customHeight="1">
      <c r="B28" s="14"/>
      <c r="D28" s="4"/>
      <c r="E28" s="5"/>
      <c r="F28" s="11"/>
      <c r="G28" s="10"/>
      <c r="H28" s="11"/>
      <c r="J28" s="10"/>
    </row>
    <row r="37" spans="3:3">
      <c r="C37" s="3" t="s">
        <v>12</v>
      </c>
    </row>
  </sheetData>
  <sheetProtection algorithmName="SHA-512" hashValue="Ua/ovvPJiopaVK6KDesl3biXqjQ0an+ZlfBR3SjiM4tBD6wAc8ezWMFTYBL3GAR4kuluDwUwsY7gZxj51viXdA==" saltValue="3bR9MfXo4ssaeq18xKYTjg==" spinCount="100000" sheet="1" objects="1" scenarios="1"/>
  <pageMargins left="0.7" right="0.7" top="0.75" bottom="0.75" header="0.3" footer="0.3"/>
  <pageSetup paperSize="9" orientation="portrait" r:id="rId1"/>
  <headerFooter>
    <oddHeader>&amp;L&amp;"Arial Black,Običajno"&amp;14&amp;K0070C0region&amp;"Arial CE,Običajno"&amp;10&amp;K000000 &amp;8d.o.o. Brežice</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I101"/>
  <sheetViews>
    <sheetView view="pageBreakPreview" topLeftCell="A51" zoomScaleNormal="100" zoomScaleSheetLayoutView="100" workbookViewId="0">
      <selection activeCell="F77" sqref="F77"/>
    </sheetView>
  </sheetViews>
  <sheetFormatPr defaultRowHeight="15"/>
  <cols>
    <col min="1" max="5" width="9.140625" style="164"/>
    <col min="6" max="6" width="18.28515625" style="164" customWidth="1"/>
    <col min="7" max="16384" width="9.140625" style="164"/>
  </cols>
  <sheetData>
    <row r="2" spans="1:8">
      <c r="A2" s="162" t="s">
        <v>443</v>
      </c>
      <c r="B2" s="162"/>
      <c r="C2" s="162"/>
      <c r="D2" s="162"/>
      <c r="E2" s="162"/>
      <c r="F2" s="162"/>
      <c r="G2" s="163"/>
    </row>
    <row r="3" spans="1:8">
      <c r="A3" s="162" t="s">
        <v>444</v>
      </c>
      <c r="B3" s="162"/>
      <c r="C3" s="162"/>
      <c r="D3" s="162"/>
      <c r="E3" s="162"/>
      <c r="F3" s="162"/>
      <c r="G3" s="163"/>
    </row>
    <row r="4" spans="1:8">
      <c r="A4" s="162" t="s">
        <v>445</v>
      </c>
      <c r="B4" s="162"/>
      <c r="C4" s="162"/>
      <c r="D4" s="162"/>
      <c r="E4" s="162"/>
      <c r="F4" s="162"/>
      <c r="G4" s="163"/>
    </row>
    <row r="8" spans="1:8" ht="18">
      <c r="E8" s="165" t="s">
        <v>561</v>
      </c>
    </row>
    <row r="9" spans="1:8" ht="18">
      <c r="B9" s="165" t="s">
        <v>446</v>
      </c>
      <c r="C9" s="165"/>
      <c r="D9" s="165"/>
      <c r="E9" s="165"/>
      <c r="F9" s="166"/>
      <c r="G9" s="166"/>
    </row>
    <row r="10" spans="1:8" ht="18">
      <c r="D10" s="165" t="s">
        <v>447</v>
      </c>
    </row>
    <row r="14" spans="1:8">
      <c r="A14" s="682" t="s">
        <v>448</v>
      </c>
      <c r="B14" s="683"/>
      <c r="C14" s="683"/>
      <c r="D14" s="683"/>
      <c r="E14" s="683"/>
      <c r="F14" s="683"/>
      <c r="G14" s="683"/>
      <c r="H14" s="684"/>
    </row>
    <row r="15" spans="1:8">
      <c r="A15" s="426" t="s">
        <v>1022</v>
      </c>
      <c r="B15" s="168"/>
      <c r="C15" s="168"/>
      <c r="D15" s="168"/>
      <c r="E15" s="168"/>
      <c r="F15" s="168"/>
      <c r="G15" s="168"/>
      <c r="H15" s="169"/>
    </row>
    <row r="16" spans="1:8">
      <c r="A16" s="679" t="s">
        <v>1020</v>
      </c>
      <c r="B16" s="680"/>
      <c r="C16" s="680"/>
      <c r="D16" s="680"/>
      <c r="E16" s="680"/>
      <c r="F16" s="680"/>
      <c r="G16" s="680"/>
      <c r="H16" s="681"/>
    </row>
    <row r="17" spans="1:8">
      <c r="A17" s="426" t="s">
        <v>1021</v>
      </c>
      <c r="B17" s="168"/>
      <c r="C17" s="168"/>
      <c r="D17" s="168"/>
      <c r="E17" s="168"/>
      <c r="F17" s="168"/>
      <c r="G17" s="168"/>
      <c r="H17" s="169"/>
    </row>
    <row r="18" spans="1:8">
      <c r="A18" s="679" t="s">
        <v>21</v>
      </c>
      <c r="B18" s="680"/>
      <c r="C18" s="680"/>
      <c r="D18" s="680"/>
      <c r="E18" s="680"/>
      <c r="F18" s="680"/>
      <c r="G18" s="680"/>
      <c r="H18" s="681"/>
    </row>
    <row r="19" spans="1:8">
      <c r="A19" s="685" t="s">
        <v>1023</v>
      </c>
      <c r="B19" s="686"/>
      <c r="C19" s="686"/>
      <c r="D19" s="686"/>
      <c r="E19" s="686"/>
      <c r="F19" s="686"/>
      <c r="G19" s="686"/>
      <c r="H19" s="687"/>
    </row>
    <row r="20" spans="1:8">
      <c r="A20" s="426" t="s">
        <v>23</v>
      </c>
      <c r="B20" s="168"/>
      <c r="C20" s="168"/>
      <c r="D20" s="168"/>
      <c r="E20" s="168"/>
      <c r="F20" s="168"/>
      <c r="G20" s="168"/>
      <c r="H20" s="169"/>
    </row>
    <row r="21" spans="1:8">
      <c r="A21" s="679" t="s">
        <v>449</v>
      </c>
      <c r="B21" s="680"/>
      <c r="C21" s="680"/>
      <c r="D21" s="680"/>
      <c r="E21" s="680"/>
      <c r="F21" s="680"/>
      <c r="G21" s="680"/>
      <c r="H21" s="681"/>
    </row>
    <row r="22" spans="1:8">
      <c r="A22" s="426" t="s">
        <v>1024</v>
      </c>
      <c r="B22" s="168"/>
      <c r="C22" s="168"/>
      <c r="D22" s="168"/>
      <c r="E22" s="168"/>
      <c r="F22" s="168"/>
      <c r="G22" s="168"/>
      <c r="H22" s="169"/>
    </row>
    <row r="23" spans="1:8">
      <c r="A23" s="679" t="s">
        <v>1138</v>
      </c>
      <c r="B23" s="680"/>
      <c r="C23" s="680"/>
      <c r="D23" s="680"/>
      <c r="E23" s="680"/>
      <c r="F23" s="680"/>
      <c r="G23" s="680"/>
      <c r="H23" s="681"/>
    </row>
    <row r="24" spans="1:8">
      <c r="A24" s="426" t="s">
        <v>1025</v>
      </c>
      <c r="B24" s="168"/>
      <c r="C24" s="168"/>
      <c r="D24" s="168"/>
      <c r="E24" s="168"/>
      <c r="F24" s="168"/>
      <c r="G24" s="168"/>
      <c r="H24" s="169"/>
    </row>
    <row r="25" spans="1:8">
      <c r="A25" s="48" t="s">
        <v>1130</v>
      </c>
      <c r="B25" s="47"/>
      <c r="C25" s="47"/>
      <c r="D25" s="47"/>
      <c r="E25" s="47"/>
      <c r="F25" s="47"/>
      <c r="G25" s="49"/>
      <c r="H25" s="169"/>
    </row>
    <row r="26" spans="1:8">
      <c r="A26" s="48" t="s">
        <v>1131</v>
      </c>
      <c r="B26" s="47"/>
      <c r="C26" s="47"/>
      <c r="D26" s="47"/>
      <c r="E26" s="47"/>
      <c r="F26" s="47"/>
      <c r="G26" s="49"/>
      <c r="H26" s="169"/>
    </row>
    <row r="27" spans="1:8">
      <c r="A27" s="679" t="s">
        <v>28</v>
      </c>
      <c r="B27" s="680"/>
      <c r="C27" s="680"/>
      <c r="D27" s="680"/>
      <c r="E27" s="680"/>
      <c r="F27" s="680"/>
      <c r="G27" s="680"/>
      <c r="H27" s="681"/>
    </row>
    <row r="28" spans="1:8">
      <c r="A28" s="427" t="s">
        <v>1026</v>
      </c>
      <c r="B28" s="170"/>
      <c r="C28" s="170"/>
      <c r="D28" s="170"/>
      <c r="E28" s="170"/>
      <c r="F28" s="170"/>
      <c r="G28" s="170"/>
      <c r="H28" s="171"/>
    </row>
    <row r="42" spans="1:7">
      <c r="A42" s="163" t="s">
        <v>12</v>
      </c>
      <c r="B42" s="163"/>
      <c r="C42" s="163"/>
      <c r="D42" s="163"/>
      <c r="E42" s="163"/>
      <c r="F42" s="163"/>
      <c r="G42" s="163"/>
    </row>
    <row r="43" spans="1:7">
      <c r="A43" s="163"/>
      <c r="B43" s="163"/>
      <c r="C43" s="163"/>
      <c r="D43" s="163"/>
      <c r="E43" s="163"/>
      <c r="F43" s="163"/>
      <c r="G43" s="163"/>
    </row>
    <row r="44" spans="1:7">
      <c r="A44" s="163"/>
      <c r="B44" s="163"/>
      <c r="C44" s="163"/>
      <c r="D44" s="163"/>
      <c r="E44" s="163" t="s">
        <v>450</v>
      </c>
      <c r="F44" s="163" t="s">
        <v>31</v>
      </c>
      <c r="G44" s="163"/>
    </row>
    <row r="45" spans="1:7">
      <c r="F45" s="163" t="s">
        <v>32</v>
      </c>
    </row>
    <row r="54" spans="1:9">
      <c r="A54" s="163"/>
      <c r="B54" s="163"/>
      <c r="C54" s="163"/>
      <c r="D54" s="163"/>
      <c r="E54" s="163"/>
      <c r="F54" s="163"/>
      <c r="G54" s="163"/>
      <c r="H54" s="163"/>
      <c r="I54" s="163"/>
    </row>
    <row r="55" spans="1:9" ht="18">
      <c r="C55" s="165" t="s">
        <v>560</v>
      </c>
      <c r="H55" s="163"/>
      <c r="I55" s="163"/>
    </row>
    <row r="56" spans="1:9" ht="18">
      <c r="A56" s="163"/>
      <c r="B56" s="163"/>
      <c r="C56" s="165" t="s">
        <v>451</v>
      </c>
      <c r="D56" s="163"/>
      <c r="E56" s="163"/>
      <c r="F56" s="163"/>
      <c r="H56" s="163"/>
      <c r="I56" s="163"/>
    </row>
    <row r="57" spans="1:9">
      <c r="A57" s="163"/>
      <c r="B57" s="163"/>
      <c r="C57" s="163"/>
      <c r="D57" s="163"/>
      <c r="E57" s="163"/>
      <c r="F57" s="163"/>
      <c r="H57" s="163"/>
      <c r="I57" s="163"/>
    </row>
    <row r="58" spans="1:9">
      <c r="A58" s="162" t="s">
        <v>452</v>
      </c>
      <c r="B58" s="162"/>
      <c r="C58" s="163"/>
      <c r="D58" s="163"/>
      <c r="E58" s="163"/>
      <c r="F58" s="172"/>
      <c r="G58" s="163"/>
      <c r="H58" s="163"/>
      <c r="I58" s="163"/>
    </row>
    <row r="59" spans="1:9">
      <c r="A59" s="163" t="s">
        <v>1028</v>
      </c>
      <c r="B59" s="163"/>
      <c r="C59" s="163"/>
      <c r="D59" s="163"/>
      <c r="E59" s="163"/>
      <c r="F59" s="172">
        <f>'preddela B'!F31</f>
        <v>0</v>
      </c>
      <c r="G59" s="163"/>
      <c r="H59" s="163"/>
      <c r="I59" s="163"/>
    </row>
    <row r="60" spans="1:9">
      <c r="A60" s="173" t="s">
        <v>453</v>
      </c>
      <c r="B60" s="173"/>
      <c r="C60" s="173"/>
      <c r="D60" s="173"/>
      <c r="E60" s="173"/>
      <c r="F60" s="174">
        <f>'tesarska dela B'!F9</f>
        <v>0</v>
      </c>
      <c r="G60" s="173"/>
      <c r="H60" s="173"/>
      <c r="I60" s="163"/>
    </row>
    <row r="61" spans="1:9">
      <c r="A61" s="163"/>
      <c r="B61" s="163"/>
      <c r="C61" s="163"/>
      <c r="D61" s="163"/>
      <c r="E61" s="163"/>
      <c r="F61" s="172">
        <f>SUM(F59:F60)</f>
        <v>0</v>
      </c>
      <c r="G61" s="163"/>
      <c r="H61" s="163"/>
      <c r="I61" s="163"/>
    </row>
    <row r="62" spans="1:9">
      <c r="A62" s="163"/>
      <c r="B62" s="163"/>
      <c r="C62" s="163"/>
      <c r="D62" s="163"/>
      <c r="E62" s="163"/>
      <c r="F62" s="163"/>
      <c r="G62" s="163"/>
      <c r="H62" s="163"/>
      <c r="I62" s="163"/>
    </row>
    <row r="63" spans="1:9">
      <c r="A63" s="162" t="s">
        <v>52</v>
      </c>
      <c r="B63" s="163"/>
      <c r="C63" s="163"/>
      <c r="D63" s="163"/>
      <c r="E63" s="163"/>
      <c r="F63" s="163"/>
      <c r="G63" s="163"/>
      <c r="H63" s="163"/>
      <c r="I63" s="163"/>
    </row>
    <row r="64" spans="1:9">
      <c r="A64" s="163" t="s">
        <v>454</v>
      </c>
      <c r="B64" s="163"/>
      <c r="C64" s="163"/>
      <c r="D64" s="163"/>
      <c r="E64" s="163"/>
      <c r="F64" s="172">
        <f>'ključavničarska dela B'!F22</f>
        <v>0</v>
      </c>
      <c r="G64" s="163"/>
      <c r="H64" s="163"/>
      <c r="I64" s="163"/>
    </row>
    <row r="65" spans="1:9">
      <c r="A65" s="163" t="s">
        <v>455</v>
      </c>
      <c r="B65" s="163"/>
      <c r="C65" s="163"/>
      <c r="D65" s="163"/>
      <c r="E65" s="163"/>
      <c r="F65" s="172">
        <f>'mizarska dela B'!F7</f>
        <v>0</v>
      </c>
      <c r="G65" s="163"/>
      <c r="H65" s="163"/>
      <c r="I65" s="163"/>
    </row>
    <row r="66" spans="1:9">
      <c r="A66" s="163" t="s">
        <v>456</v>
      </c>
      <c r="B66" s="163"/>
      <c r="C66" s="163"/>
      <c r="D66" s="163"/>
      <c r="E66" s="163"/>
      <c r="F66" s="172">
        <f>'suhomontažna dela B'!F37</f>
        <v>0</v>
      </c>
      <c r="G66" s="163"/>
      <c r="H66" s="163"/>
      <c r="I66" s="163"/>
    </row>
    <row r="67" spans="1:9">
      <c r="A67" s="163" t="s">
        <v>457</v>
      </c>
      <c r="B67" s="163"/>
      <c r="C67" s="163"/>
      <c r="D67" s="163"/>
      <c r="E67" s="163"/>
      <c r="F67" s="172">
        <f>'pleskarska dela B'!F32</f>
        <v>0</v>
      </c>
      <c r="G67" s="163"/>
      <c r="H67" s="163"/>
      <c r="I67" s="163"/>
    </row>
    <row r="68" spans="1:9">
      <c r="A68" s="163" t="s">
        <v>458</v>
      </c>
      <c r="B68" s="163"/>
      <c r="C68" s="163"/>
      <c r="D68" s="163"/>
      <c r="E68" s="163"/>
      <c r="F68" s="172">
        <f>'tlakarska dela B'!F12</f>
        <v>0</v>
      </c>
      <c r="G68" s="163"/>
      <c r="H68" s="163"/>
    </row>
    <row r="69" spans="1:9">
      <c r="A69" s="163" t="s">
        <v>459</v>
      </c>
      <c r="B69" s="163"/>
      <c r="C69" s="163"/>
      <c r="D69" s="163"/>
      <c r="E69" s="163"/>
      <c r="F69" s="172">
        <f>'zaključna dela B'!F4</f>
        <v>0</v>
      </c>
      <c r="G69" s="163"/>
      <c r="H69" s="163"/>
    </row>
    <row r="70" spans="1:9">
      <c r="A70" s="163" t="s">
        <v>460</v>
      </c>
      <c r="B70" s="163"/>
      <c r="C70" s="163"/>
      <c r="D70" s="163"/>
      <c r="E70" s="163"/>
      <c r="F70" s="172">
        <f>'oprema B'!F33</f>
        <v>0</v>
      </c>
      <c r="G70" s="163"/>
      <c r="H70" s="163"/>
    </row>
    <row r="71" spans="1:9">
      <c r="A71" s="173" t="s">
        <v>461</v>
      </c>
      <c r="B71" s="173"/>
      <c r="C71" s="173"/>
      <c r="D71" s="173"/>
      <c r="E71" s="173"/>
      <c r="F71" s="174">
        <f>'parkirišče B'!F16</f>
        <v>0</v>
      </c>
      <c r="G71" s="173"/>
      <c r="H71" s="173"/>
    </row>
    <row r="72" spans="1:9">
      <c r="A72" s="163"/>
      <c r="B72" s="163"/>
      <c r="C72" s="163"/>
      <c r="D72" s="163"/>
      <c r="E72" s="163"/>
      <c r="F72" s="172">
        <f>SUM(F64:F71)</f>
        <v>0</v>
      </c>
      <c r="G72" s="163"/>
      <c r="H72" s="163"/>
    </row>
    <row r="73" spans="1:9">
      <c r="A73" s="163"/>
      <c r="B73" s="163"/>
      <c r="C73" s="163"/>
      <c r="D73" s="163"/>
      <c r="E73" s="163"/>
      <c r="F73" s="163"/>
      <c r="G73" s="163"/>
      <c r="H73" s="163"/>
    </row>
    <row r="74" spans="1:9">
      <c r="A74" s="163" t="s">
        <v>462</v>
      </c>
      <c r="B74" s="163"/>
      <c r="C74" s="163"/>
      <c r="D74" s="163"/>
      <c r="E74" s="163"/>
      <c r="F74" s="175">
        <f>SUM(F61+F72)</f>
        <v>0</v>
      </c>
      <c r="G74" s="163"/>
      <c r="H74" s="163"/>
    </row>
    <row r="75" spans="1:9">
      <c r="G75" s="163"/>
      <c r="H75" s="163"/>
    </row>
    <row r="76" spans="1:9">
      <c r="G76" s="163"/>
      <c r="H76" s="163"/>
    </row>
    <row r="77" spans="1:9">
      <c r="A77" s="162"/>
      <c r="B77" s="162"/>
      <c r="C77" s="162"/>
      <c r="D77" s="162"/>
      <c r="E77" s="162"/>
      <c r="F77" s="175"/>
      <c r="G77" s="162"/>
      <c r="H77" s="162"/>
    </row>
    <row r="78" spans="1:9">
      <c r="A78" s="162"/>
      <c r="B78" s="162"/>
      <c r="C78" s="162"/>
      <c r="D78" s="162"/>
      <c r="E78" s="162"/>
      <c r="F78" s="176"/>
      <c r="G78" s="162"/>
      <c r="H78" s="162"/>
    </row>
    <row r="79" spans="1:9">
      <c r="A79" s="162"/>
      <c r="B79" s="162"/>
      <c r="C79" s="162"/>
      <c r="D79" s="162"/>
      <c r="E79" s="162"/>
      <c r="F79" s="175"/>
      <c r="G79" s="162"/>
      <c r="H79" s="162"/>
    </row>
    <row r="80" spans="1:9">
      <c r="A80" s="163"/>
      <c r="B80" s="163"/>
      <c r="C80" s="163"/>
      <c r="D80" s="163"/>
      <c r="E80" s="163"/>
      <c r="F80" s="163"/>
      <c r="G80" s="163"/>
      <c r="H80" s="163"/>
    </row>
    <row r="81" spans="1:8">
      <c r="A81" s="163"/>
      <c r="B81" s="163"/>
      <c r="C81" s="163"/>
      <c r="D81" s="163"/>
      <c r="E81" s="163"/>
      <c r="F81" s="163"/>
      <c r="G81" s="163"/>
      <c r="H81" s="163"/>
    </row>
    <row r="82" spans="1:8">
      <c r="A82" s="163"/>
      <c r="B82" s="163"/>
      <c r="C82" s="163"/>
      <c r="D82" s="163"/>
      <c r="E82" s="163"/>
      <c r="F82" s="163"/>
      <c r="G82" s="163"/>
      <c r="H82" s="163"/>
    </row>
    <row r="83" spans="1:8">
      <c r="A83" s="163"/>
      <c r="B83" s="163"/>
      <c r="C83" s="163"/>
      <c r="D83" s="163"/>
      <c r="E83" s="163"/>
      <c r="F83" s="163"/>
      <c r="G83" s="163"/>
      <c r="H83" s="163"/>
    </row>
    <row r="87" spans="1:8">
      <c r="A87" s="163"/>
      <c r="B87" s="163"/>
      <c r="C87" s="163"/>
      <c r="D87" s="163"/>
      <c r="E87" s="163"/>
      <c r="F87" s="163"/>
      <c r="G87" s="163"/>
      <c r="H87" s="163"/>
    </row>
    <row r="88" spans="1:8">
      <c r="A88" s="163"/>
      <c r="B88" s="163"/>
      <c r="C88" s="163"/>
      <c r="D88" s="163"/>
      <c r="E88" s="163"/>
      <c r="F88" s="163"/>
      <c r="G88" s="163"/>
      <c r="H88" s="163"/>
    </row>
    <row r="89" spans="1:8">
      <c r="A89" s="163"/>
      <c r="B89" s="163"/>
      <c r="C89" s="163"/>
      <c r="D89" s="163"/>
      <c r="E89" s="163"/>
      <c r="F89" s="163"/>
      <c r="G89" s="163"/>
      <c r="H89" s="163"/>
    </row>
    <row r="90" spans="1:8">
      <c r="A90" s="163"/>
      <c r="B90" s="163"/>
      <c r="C90" s="163"/>
      <c r="D90" s="163"/>
      <c r="E90" s="163"/>
      <c r="F90" s="163"/>
      <c r="G90" s="163"/>
      <c r="H90" s="163"/>
    </row>
    <row r="91" spans="1:8">
      <c r="A91" s="163"/>
      <c r="B91" s="163"/>
      <c r="C91" s="163"/>
      <c r="D91" s="163"/>
      <c r="E91" s="163"/>
      <c r="F91" s="163"/>
      <c r="G91" s="163"/>
      <c r="H91" s="163"/>
    </row>
    <row r="92" spans="1:8">
      <c r="G92" s="163"/>
      <c r="H92" s="163"/>
    </row>
    <row r="93" spans="1:8">
      <c r="G93" s="163"/>
      <c r="H93" s="163"/>
    </row>
    <row r="94" spans="1:8">
      <c r="G94" s="163"/>
      <c r="H94" s="163"/>
    </row>
    <row r="95" spans="1:8">
      <c r="G95" s="163"/>
      <c r="H95" s="163"/>
    </row>
    <row r="96" spans="1:8">
      <c r="G96" s="163"/>
      <c r="H96" s="163"/>
    </row>
    <row r="97" spans="7:8">
      <c r="G97" s="163"/>
      <c r="H97" s="163"/>
    </row>
    <row r="98" spans="7:8">
      <c r="G98" s="163"/>
      <c r="H98" s="163"/>
    </row>
    <row r="99" spans="7:8">
      <c r="G99" s="163"/>
      <c r="H99" s="163"/>
    </row>
    <row r="100" spans="7:8">
      <c r="G100" s="163"/>
      <c r="H100" s="163"/>
    </row>
    <row r="101" spans="7:8">
      <c r="G101" s="163"/>
      <c r="H101" s="163"/>
    </row>
  </sheetData>
  <sheetProtection algorithmName="SHA-512" hashValue="h2TUC/JDsTkZTcKNlNXXtAIZ9UW4oDcahuJ6cHeqgMCxzhapoeQTpuYAvXeLtsFQNpB3w39aJh98MgwTrMcdUg==" saltValue="ksfSOaiqGvU86lpUQVN1PQ==" spinCount="100000" sheet="1" formatCells="0" formatColumns="0" formatRows="0"/>
  <mergeCells count="7">
    <mergeCell ref="A27:H27"/>
    <mergeCell ref="A14:H14"/>
    <mergeCell ref="A16:H16"/>
    <mergeCell ref="A18:H18"/>
    <mergeCell ref="A19:H19"/>
    <mergeCell ref="A23:H23"/>
    <mergeCell ref="A21:H21"/>
  </mergeCells>
  <pageMargins left="0.7" right="0.7" top="0.75" bottom="0.75" header="0.3" footer="0.3"/>
  <pageSetup paperSize="9" orientation="portrait" r:id="rId1"/>
  <headerFooter>
    <oddHeader>&amp;L&amp;"Arial Black,Običajno"&amp;16&amp;K03+037region</oddHeader>
    <oddFooter>&amp;A</oddFooter>
  </headerFooter>
  <rowBreaks count="1" manualBreakCount="1">
    <brk id="49"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20</vt:i4>
      </vt:variant>
      <vt:variant>
        <vt:lpstr>Imenovani obsegi</vt:lpstr>
      </vt:variant>
      <vt:variant>
        <vt:i4>20</vt:i4>
      </vt:variant>
    </vt:vector>
  </HeadingPairs>
  <TitlesOfParts>
    <vt:vector size="40" baseType="lpstr">
      <vt:lpstr>rekapitulacija SKUPAJ</vt:lpstr>
      <vt:lpstr>rekapitulacija (A - prizidava)</vt:lpstr>
      <vt:lpstr>rekapitulacija GOI (A)</vt:lpstr>
      <vt:lpstr>gradbena dela A</vt:lpstr>
      <vt:lpstr>obrtniška dela A</vt:lpstr>
      <vt:lpstr>elektrika (A - prizidava)</vt:lpstr>
      <vt:lpstr>strojne inšt. (A - prizidava)</vt:lpstr>
      <vt:lpstr>rekapitulacija (B - dvorana)</vt:lpstr>
      <vt:lpstr>rekapitulacija GOI (B)</vt:lpstr>
      <vt:lpstr>preddela B</vt:lpstr>
      <vt:lpstr>tesarska dela B</vt:lpstr>
      <vt:lpstr>ključavničarska dela B</vt:lpstr>
      <vt:lpstr>mizarska dela B</vt:lpstr>
      <vt:lpstr>suhomontažna dela B</vt:lpstr>
      <vt:lpstr>pleskarska dela B</vt:lpstr>
      <vt:lpstr>tlakarska dela B</vt:lpstr>
      <vt:lpstr>zaključna dela B</vt:lpstr>
      <vt:lpstr>oprema B</vt:lpstr>
      <vt:lpstr>parkirišče B</vt:lpstr>
      <vt:lpstr>elektrika B (dvorana)</vt:lpstr>
      <vt:lpstr>'elektrika B (dvorana)'!Področje_tiskanja</vt:lpstr>
      <vt:lpstr>'gradbena dela A'!Področje_tiskanja</vt:lpstr>
      <vt:lpstr>'ključavničarska dela B'!Področje_tiskanja</vt:lpstr>
      <vt:lpstr>'mizarska dela B'!Področje_tiskanja</vt:lpstr>
      <vt:lpstr>'obrtniška dela A'!Področje_tiskanja</vt:lpstr>
      <vt:lpstr>'oprema B'!Področje_tiskanja</vt:lpstr>
      <vt:lpstr>'parkirišče B'!Področje_tiskanja</vt:lpstr>
      <vt:lpstr>'pleskarska dela B'!Področje_tiskanja</vt:lpstr>
      <vt:lpstr>'preddela B'!Področje_tiskanja</vt:lpstr>
      <vt:lpstr>'rekapitulacija (A - prizidava)'!Področje_tiskanja</vt:lpstr>
      <vt:lpstr>'rekapitulacija (B - dvorana)'!Področje_tiskanja</vt:lpstr>
      <vt:lpstr>'rekapitulacija GOI (A)'!Področje_tiskanja</vt:lpstr>
      <vt:lpstr>'rekapitulacija GOI (B)'!Področje_tiskanja</vt:lpstr>
      <vt:lpstr>'rekapitulacija SKUPAJ'!Področje_tiskanja</vt:lpstr>
      <vt:lpstr>'strojne inšt. (A - prizidava)'!Področje_tiskanja</vt:lpstr>
      <vt:lpstr>'suhomontažna dela B'!Področje_tiskanja</vt:lpstr>
      <vt:lpstr>'tesarska dela B'!Področje_tiskanja</vt:lpstr>
      <vt:lpstr>'tlakarska dela B'!Področje_tiskanja</vt:lpstr>
      <vt:lpstr>'zaključna dela B'!Področje_tiskanja</vt:lpstr>
      <vt:lpstr>'strojne inšt. (A - prizidava)'!Tiskanje_naslovov</vt:lpstr>
    </vt:vector>
  </TitlesOfParts>
  <Company>GEMIS d.o.o.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Nataša</dc:creator>
  <cp:lastModifiedBy>Vilma Zupančič</cp:lastModifiedBy>
  <cp:lastPrinted>2024-03-28T11:52:28Z</cp:lastPrinted>
  <dcterms:created xsi:type="dcterms:W3CDTF">2004-05-13T09:38:29Z</dcterms:created>
  <dcterms:modified xsi:type="dcterms:W3CDTF">2024-04-19T10:21:54Z</dcterms:modified>
</cp:coreProperties>
</file>